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kz-sasaki\Desktop\"/>
    </mc:Choice>
  </mc:AlternateContent>
  <xr:revisionPtr revIDLastSave="0" documentId="13_ncr:1_{B31E54F8-AB4C-4B46-8368-D854A675F15C}" xr6:coauthVersionLast="47" xr6:coauthVersionMax="47" xr10:uidLastSave="{00000000-0000-0000-0000-000000000000}"/>
  <bookViews>
    <workbookView xWindow="-120" yWindow="-120" windowWidth="57840" windowHeight="32040" xr2:uid="{6F59A964-CF60-482E-810A-BAECA8B14D9A}"/>
  </bookViews>
  <sheets>
    <sheet name="標準設定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5" i="1" l="1"/>
  <c r="L694" i="1"/>
  <c r="F703" i="1"/>
  <c r="F704" i="1"/>
  <c r="D569" i="1"/>
  <c r="D567" i="1"/>
  <c r="D565" i="1"/>
  <c r="D563" i="1"/>
  <c r="D561" i="1"/>
  <c r="D559" i="1"/>
  <c r="D557" i="1"/>
  <c r="D555" i="1"/>
  <c r="D553" i="1"/>
  <c r="D551" i="1"/>
  <c r="D205" i="1"/>
  <c r="D203" i="1"/>
  <c r="D201" i="1"/>
  <c r="D199" i="1"/>
  <c r="D197" i="1"/>
  <c r="D195" i="1"/>
  <c r="D193" i="1"/>
  <c r="D191" i="1"/>
  <c r="D189" i="1"/>
  <c r="D187" i="1"/>
  <c r="D389" i="1"/>
  <c r="D387" i="1"/>
  <c r="D385" i="1"/>
  <c r="D383" i="1"/>
  <c r="D381" i="1"/>
  <c r="D379" i="1"/>
  <c r="D377" i="1"/>
  <c r="D375" i="1"/>
  <c r="D373" i="1"/>
  <c r="D371" i="1"/>
  <c r="R730" i="1"/>
  <c r="R729" i="1"/>
  <c r="R728" i="1"/>
  <c r="Q728" i="1"/>
  <c r="R727" i="1"/>
  <c r="Q727" i="1"/>
  <c r="R726" i="1"/>
  <c r="Q726" i="1"/>
  <c r="P726" i="1"/>
  <c r="R725" i="1"/>
  <c r="Q725" i="1"/>
  <c r="P725" i="1"/>
  <c r="R724" i="1"/>
  <c r="Q724" i="1"/>
  <c r="P724" i="1"/>
  <c r="O724" i="1"/>
  <c r="R723" i="1"/>
  <c r="Q723" i="1"/>
  <c r="P723" i="1"/>
  <c r="O723" i="1"/>
  <c r="R722" i="1"/>
  <c r="Q722" i="1"/>
  <c r="P722" i="1"/>
  <c r="O722" i="1"/>
  <c r="N722" i="1"/>
  <c r="R721" i="1"/>
  <c r="Q721" i="1"/>
  <c r="P721" i="1"/>
  <c r="O721" i="1"/>
  <c r="N721" i="1"/>
  <c r="R720" i="1"/>
  <c r="Q720" i="1"/>
  <c r="P720" i="1"/>
  <c r="O720" i="1"/>
  <c r="N720" i="1"/>
  <c r="M720" i="1"/>
  <c r="R719" i="1"/>
  <c r="Q719" i="1"/>
  <c r="P719" i="1"/>
  <c r="O719" i="1"/>
  <c r="N719" i="1"/>
  <c r="M719" i="1"/>
  <c r="R718" i="1"/>
  <c r="Q718" i="1"/>
  <c r="P718" i="1"/>
  <c r="O718" i="1"/>
  <c r="N718" i="1"/>
  <c r="M718" i="1"/>
  <c r="L718" i="1"/>
  <c r="R717" i="1"/>
  <c r="Q717" i="1"/>
  <c r="P717" i="1"/>
  <c r="O717" i="1"/>
  <c r="N717" i="1"/>
  <c r="M717" i="1"/>
  <c r="L717" i="1"/>
  <c r="R716" i="1"/>
  <c r="Q716" i="1"/>
  <c r="P716" i="1"/>
  <c r="O716" i="1"/>
  <c r="N716" i="1"/>
  <c r="M716" i="1"/>
  <c r="L716" i="1"/>
  <c r="K716" i="1"/>
  <c r="R715" i="1"/>
  <c r="Q715" i="1"/>
  <c r="P715" i="1"/>
  <c r="O715" i="1"/>
  <c r="N715" i="1"/>
  <c r="M715" i="1"/>
  <c r="L715" i="1"/>
  <c r="K715" i="1"/>
  <c r="R714" i="1"/>
  <c r="Q714" i="1"/>
  <c r="P714" i="1"/>
  <c r="O714" i="1"/>
  <c r="N714" i="1"/>
  <c r="M714" i="1"/>
  <c r="L714" i="1"/>
  <c r="K714" i="1"/>
  <c r="J714" i="1"/>
  <c r="R713" i="1"/>
  <c r="Q713" i="1"/>
  <c r="P713" i="1"/>
  <c r="O713" i="1"/>
  <c r="N713" i="1"/>
  <c r="M713" i="1"/>
  <c r="L713" i="1"/>
  <c r="K713" i="1"/>
  <c r="J713" i="1"/>
  <c r="R712" i="1"/>
  <c r="Q712" i="1"/>
  <c r="P712" i="1"/>
  <c r="O712" i="1"/>
  <c r="N712" i="1"/>
  <c r="M712" i="1"/>
  <c r="L712" i="1"/>
  <c r="K712" i="1"/>
  <c r="J712" i="1"/>
  <c r="I712" i="1"/>
  <c r="R711" i="1"/>
  <c r="Q711" i="1"/>
  <c r="P711" i="1"/>
  <c r="O711" i="1"/>
  <c r="N711" i="1"/>
  <c r="M711" i="1"/>
  <c r="L711" i="1"/>
  <c r="K711" i="1"/>
  <c r="J711" i="1"/>
  <c r="I711" i="1"/>
  <c r="R710" i="1"/>
  <c r="Q710" i="1"/>
  <c r="P710" i="1"/>
  <c r="O710" i="1"/>
  <c r="N710" i="1"/>
  <c r="M710" i="1"/>
  <c r="L710" i="1"/>
  <c r="K710" i="1"/>
  <c r="J710" i="1"/>
  <c r="I710" i="1"/>
  <c r="H710" i="1"/>
  <c r="R709" i="1"/>
  <c r="Q709" i="1"/>
  <c r="P709" i="1"/>
  <c r="O709" i="1"/>
  <c r="N709" i="1"/>
  <c r="M709" i="1"/>
  <c r="L709" i="1"/>
  <c r="K709" i="1"/>
  <c r="J709" i="1"/>
  <c r="I709" i="1"/>
  <c r="H709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R706" i="1"/>
  <c r="Q706" i="1"/>
  <c r="P706" i="1"/>
  <c r="O706" i="1"/>
  <c r="N706" i="1"/>
  <c r="M706" i="1"/>
  <c r="L706" i="1"/>
  <c r="K706" i="1"/>
  <c r="J706" i="1"/>
  <c r="I706" i="1"/>
  <c r="H706" i="1"/>
  <c r="G706" i="1"/>
  <c r="F706" i="1"/>
  <c r="R705" i="1"/>
  <c r="Q705" i="1"/>
  <c r="P705" i="1"/>
  <c r="O705" i="1"/>
  <c r="N705" i="1"/>
  <c r="M705" i="1"/>
  <c r="L705" i="1"/>
  <c r="K705" i="1"/>
  <c r="J705" i="1"/>
  <c r="I705" i="1"/>
  <c r="H705" i="1"/>
  <c r="G705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R703" i="1"/>
  <c r="Q703" i="1"/>
  <c r="P703" i="1"/>
  <c r="O703" i="1"/>
  <c r="N703" i="1"/>
  <c r="M703" i="1"/>
  <c r="L703" i="1"/>
  <c r="K703" i="1"/>
  <c r="J703" i="1"/>
  <c r="I703" i="1"/>
  <c r="H703" i="1"/>
  <c r="G703" i="1"/>
  <c r="E703" i="1"/>
  <c r="L698" i="1"/>
  <c r="L697" i="1"/>
  <c r="L696" i="1"/>
  <c r="P695" i="1"/>
  <c r="L695" i="1"/>
  <c r="R656" i="1"/>
  <c r="R655" i="1"/>
  <c r="D655" i="1" s="1"/>
  <c r="R654" i="1"/>
  <c r="Q654" i="1"/>
  <c r="R653" i="1"/>
  <c r="D653" i="1" s="1"/>
  <c r="Q653" i="1"/>
  <c r="R652" i="1"/>
  <c r="Q652" i="1"/>
  <c r="P652" i="1"/>
  <c r="R651" i="1"/>
  <c r="D651" i="1" s="1"/>
  <c r="Q651" i="1"/>
  <c r="P651" i="1"/>
  <c r="R650" i="1"/>
  <c r="Q650" i="1"/>
  <c r="P650" i="1"/>
  <c r="O650" i="1"/>
  <c r="R649" i="1"/>
  <c r="D649" i="1" s="1"/>
  <c r="Q649" i="1"/>
  <c r="P649" i="1"/>
  <c r="O649" i="1"/>
  <c r="R648" i="1"/>
  <c r="Q648" i="1"/>
  <c r="P648" i="1"/>
  <c r="O648" i="1"/>
  <c r="N648" i="1"/>
  <c r="R647" i="1"/>
  <c r="D647" i="1" s="1"/>
  <c r="Q647" i="1"/>
  <c r="P647" i="1"/>
  <c r="O647" i="1"/>
  <c r="N647" i="1"/>
  <c r="R646" i="1"/>
  <c r="Q646" i="1"/>
  <c r="P646" i="1"/>
  <c r="O646" i="1"/>
  <c r="N646" i="1"/>
  <c r="M646" i="1"/>
  <c r="R645" i="1"/>
  <c r="D645" i="1" s="1"/>
  <c r="Q645" i="1"/>
  <c r="P645" i="1"/>
  <c r="O645" i="1"/>
  <c r="N645" i="1"/>
  <c r="M645" i="1"/>
  <c r="R644" i="1"/>
  <c r="Q644" i="1"/>
  <c r="P644" i="1"/>
  <c r="O644" i="1"/>
  <c r="N644" i="1"/>
  <c r="M644" i="1"/>
  <c r="L644" i="1"/>
  <c r="R643" i="1"/>
  <c r="D643" i="1" s="1"/>
  <c r="Q643" i="1"/>
  <c r="P643" i="1"/>
  <c r="O643" i="1"/>
  <c r="N643" i="1"/>
  <c r="M643" i="1"/>
  <c r="L643" i="1"/>
  <c r="R642" i="1"/>
  <c r="Q642" i="1"/>
  <c r="P642" i="1"/>
  <c r="O642" i="1"/>
  <c r="N642" i="1"/>
  <c r="M642" i="1"/>
  <c r="L642" i="1"/>
  <c r="K642" i="1"/>
  <c r="R641" i="1"/>
  <c r="D641" i="1" s="1"/>
  <c r="Q641" i="1"/>
  <c r="P641" i="1"/>
  <c r="O641" i="1"/>
  <c r="N641" i="1"/>
  <c r="M641" i="1"/>
  <c r="L641" i="1"/>
  <c r="K641" i="1"/>
  <c r="R640" i="1"/>
  <c r="Q640" i="1"/>
  <c r="P640" i="1"/>
  <c r="O640" i="1"/>
  <c r="N640" i="1"/>
  <c r="M640" i="1"/>
  <c r="L640" i="1"/>
  <c r="K640" i="1"/>
  <c r="J640" i="1"/>
  <c r="R639" i="1"/>
  <c r="D639" i="1" s="1"/>
  <c r="Q639" i="1"/>
  <c r="P639" i="1"/>
  <c r="O639" i="1"/>
  <c r="N639" i="1"/>
  <c r="M639" i="1"/>
  <c r="L639" i="1"/>
  <c r="K639" i="1"/>
  <c r="J639" i="1"/>
  <c r="R638" i="1"/>
  <c r="Q638" i="1"/>
  <c r="P638" i="1"/>
  <c r="O638" i="1"/>
  <c r="N638" i="1"/>
  <c r="M638" i="1"/>
  <c r="L638" i="1"/>
  <c r="K638" i="1"/>
  <c r="J638" i="1"/>
  <c r="I638" i="1"/>
  <c r="R637" i="1"/>
  <c r="D637" i="1" s="1"/>
  <c r="Q637" i="1"/>
  <c r="P637" i="1"/>
  <c r="O637" i="1"/>
  <c r="N637" i="1"/>
  <c r="M637" i="1"/>
  <c r="L637" i="1"/>
  <c r="K637" i="1"/>
  <c r="J637" i="1"/>
  <c r="I637" i="1"/>
  <c r="R636" i="1"/>
  <c r="Q636" i="1"/>
  <c r="P636" i="1"/>
  <c r="O636" i="1"/>
  <c r="N636" i="1"/>
  <c r="M636" i="1"/>
  <c r="L636" i="1"/>
  <c r="K636" i="1"/>
  <c r="J636" i="1"/>
  <c r="I636" i="1"/>
  <c r="H636" i="1"/>
  <c r="R635" i="1"/>
  <c r="D635" i="1" s="1"/>
  <c r="Q635" i="1"/>
  <c r="P635" i="1"/>
  <c r="O635" i="1"/>
  <c r="N635" i="1"/>
  <c r="M635" i="1"/>
  <c r="L635" i="1"/>
  <c r="K635" i="1"/>
  <c r="J635" i="1"/>
  <c r="I635" i="1"/>
  <c r="H635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R633" i="1"/>
  <c r="D633" i="1" s="1"/>
  <c r="Q633" i="1"/>
  <c r="P633" i="1"/>
  <c r="O633" i="1"/>
  <c r="N633" i="1"/>
  <c r="M633" i="1"/>
  <c r="L633" i="1"/>
  <c r="K633" i="1"/>
  <c r="J633" i="1"/>
  <c r="I633" i="1"/>
  <c r="H633" i="1"/>
  <c r="G633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R631" i="1"/>
  <c r="D631" i="1" s="1"/>
  <c r="Q631" i="1"/>
  <c r="P631" i="1"/>
  <c r="O631" i="1"/>
  <c r="N631" i="1"/>
  <c r="M631" i="1"/>
  <c r="L631" i="1"/>
  <c r="K631" i="1"/>
  <c r="J631" i="1"/>
  <c r="I631" i="1"/>
  <c r="H631" i="1"/>
  <c r="G631" i="1"/>
  <c r="F631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E630" i="1"/>
  <c r="R629" i="1"/>
  <c r="D629" i="1" s="1"/>
  <c r="Q629" i="1"/>
  <c r="P629" i="1"/>
  <c r="O629" i="1"/>
  <c r="N629" i="1"/>
  <c r="M629" i="1"/>
  <c r="L629" i="1"/>
  <c r="K629" i="1"/>
  <c r="J629" i="1"/>
  <c r="I629" i="1"/>
  <c r="H629" i="1"/>
  <c r="G629" i="1"/>
  <c r="F629" i="1"/>
  <c r="E629" i="1"/>
  <c r="H624" i="1"/>
  <c r="H623" i="1"/>
  <c r="N622" i="1"/>
  <c r="H622" i="1"/>
  <c r="Q621" i="1"/>
  <c r="R621" i="1" s="1"/>
  <c r="H621" i="1"/>
  <c r="H620" i="1"/>
  <c r="M575" i="1"/>
  <c r="M574" i="1"/>
  <c r="R570" i="1"/>
  <c r="D570" i="1" s="1"/>
  <c r="R568" i="1"/>
  <c r="D568" i="1" s="1"/>
  <c r="Q568" i="1"/>
  <c r="R566" i="1"/>
  <c r="D566" i="1" s="1"/>
  <c r="Q566" i="1"/>
  <c r="P566" i="1"/>
  <c r="R564" i="1"/>
  <c r="D564" i="1" s="1"/>
  <c r="Q564" i="1"/>
  <c r="P564" i="1"/>
  <c r="O564" i="1"/>
  <c r="R562" i="1"/>
  <c r="D562" i="1" s="1"/>
  <c r="Q562" i="1"/>
  <c r="P562" i="1"/>
  <c r="O562" i="1"/>
  <c r="N562" i="1"/>
  <c r="R560" i="1"/>
  <c r="D560" i="1" s="1"/>
  <c r="Q560" i="1"/>
  <c r="P560" i="1"/>
  <c r="O560" i="1"/>
  <c r="N560" i="1"/>
  <c r="M560" i="1"/>
  <c r="R558" i="1"/>
  <c r="D558" i="1" s="1"/>
  <c r="Q558" i="1"/>
  <c r="P558" i="1"/>
  <c r="O558" i="1"/>
  <c r="N558" i="1"/>
  <c r="M558" i="1"/>
  <c r="L558" i="1"/>
  <c r="R556" i="1"/>
  <c r="D556" i="1" s="1"/>
  <c r="Q556" i="1"/>
  <c r="P556" i="1"/>
  <c r="O556" i="1"/>
  <c r="N556" i="1"/>
  <c r="M556" i="1"/>
  <c r="L556" i="1"/>
  <c r="K556" i="1"/>
  <c r="R554" i="1"/>
  <c r="D554" i="1" s="1"/>
  <c r="Q554" i="1"/>
  <c r="P554" i="1"/>
  <c r="O554" i="1"/>
  <c r="N554" i="1"/>
  <c r="M554" i="1"/>
  <c r="L554" i="1"/>
  <c r="K554" i="1"/>
  <c r="J554" i="1"/>
  <c r="R552" i="1"/>
  <c r="D552" i="1" s="1"/>
  <c r="Q552" i="1"/>
  <c r="P552" i="1"/>
  <c r="O552" i="1"/>
  <c r="N552" i="1"/>
  <c r="M552" i="1"/>
  <c r="L552" i="1"/>
  <c r="K552" i="1"/>
  <c r="J552" i="1"/>
  <c r="I552" i="1"/>
  <c r="R550" i="1"/>
  <c r="D550" i="1" s="1"/>
  <c r="Q550" i="1"/>
  <c r="P550" i="1"/>
  <c r="O550" i="1"/>
  <c r="N550" i="1"/>
  <c r="M550" i="1"/>
  <c r="L550" i="1"/>
  <c r="K550" i="1"/>
  <c r="J550" i="1"/>
  <c r="I550" i="1"/>
  <c r="H550" i="1"/>
  <c r="R548" i="1"/>
  <c r="D548" i="1" s="1"/>
  <c r="Q548" i="1"/>
  <c r="P548" i="1"/>
  <c r="O548" i="1"/>
  <c r="N548" i="1"/>
  <c r="M548" i="1"/>
  <c r="L548" i="1"/>
  <c r="K548" i="1"/>
  <c r="J548" i="1"/>
  <c r="I548" i="1"/>
  <c r="H548" i="1"/>
  <c r="G548" i="1"/>
  <c r="R546" i="1"/>
  <c r="D546" i="1" s="1"/>
  <c r="Q546" i="1"/>
  <c r="P546" i="1"/>
  <c r="O546" i="1"/>
  <c r="N546" i="1"/>
  <c r="M546" i="1"/>
  <c r="L546" i="1"/>
  <c r="K546" i="1"/>
  <c r="J546" i="1"/>
  <c r="I546" i="1"/>
  <c r="H546" i="1"/>
  <c r="G546" i="1"/>
  <c r="F546" i="1"/>
  <c r="J538" i="1"/>
  <c r="H538" i="1"/>
  <c r="J537" i="1"/>
  <c r="H537" i="1"/>
  <c r="J536" i="1"/>
  <c r="H536" i="1"/>
  <c r="Q535" i="1"/>
  <c r="P536" i="1" s="1"/>
  <c r="J535" i="1"/>
  <c r="H535" i="1"/>
  <c r="D530" i="1"/>
  <c r="P529" i="1"/>
  <c r="H555" i="1" s="1"/>
  <c r="D529" i="1"/>
  <c r="D528" i="1"/>
  <c r="R390" i="1"/>
  <c r="D390" i="1" s="1"/>
  <c r="R388" i="1"/>
  <c r="D388" i="1" s="1"/>
  <c r="Q388" i="1"/>
  <c r="R386" i="1"/>
  <c r="D386" i="1" s="1"/>
  <c r="Q386" i="1"/>
  <c r="P386" i="1"/>
  <c r="R384" i="1"/>
  <c r="D384" i="1" s="1"/>
  <c r="Q384" i="1"/>
  <c r="P384" i="1"/>
  <c r="O384" i="1"/>
  <c r="R382" i="1"/>
  <c r="D382" i="1" s="1"/>
  <c r="Q382" i="1"/>
  <c r="P382" i="1"/>
  <c r="O382" i="1"/>
  <c r="N382" i="1"/>
  <c r="R380" i="1"/>
  <c r="D380" i="1" s="1"/>
  <c r="Q380" i="1"/>
  <c r="P380" i="1"/>
  <c r="O380" i="1"/>
  <c r="N380" i="1"/>
  <c r="M380" i="1"/>
  <c r="R378" i="1"/>
  <c r="D378" i="1" s="1"/>
  <c r="Q378" i="1"/>
  <c r="P378" i="1"/>
  <c r="O378" i="1"/>
  <c r="N378" i="1"/>
  <c r="M378" i="1"/>
  <c r="L378" i="1"/>
  <c r="R376" i="1"/>
  <c r="D376" i="1" s="1"/>
  <c r="Q376" i="1"/>
  <c r="P376" i="1"/>
  <c r="O376" i="1"/>
  <c r="N376" i="1"/>
  <c r="M376" i="1"/>
  <c r="L376" i="1"/>
  <c r="K376" i="1"/>
  <c r="R374" i="1"/>
  <c r="D374" i="1" s="1"/>
  <c r="Q374" i="1"/>
  <c r="P374" i="1"/>
  <c r="O374" i="1"/>
  <c r="N374" i="1"/>
  <c r="M374" i="1"/>
  <c r="L374" i="1"/>
  <c r="K374" i="1"/>
  <c r="J374" i="1"/>
  <c r="R372" i="1"/>
  <c r="D372" i="1" s="1"/>
  <c r="Q372" i="1"/>
  <c r="P372" i="1"/>
  <c r="O372" i="1"/>
  <c r="N372" i="1"/>
  <c r="M372" i="1"/>
  <c r="L372" i="1"/>
  <c r="K372" i="1"/>
  <c r="J372" i="1"/>
  <c r="I372" i="1"/>
  <c r="R370" i="1"/>
  <c r="D370" i="1" s="1"/>
  <c r="Q370" i="1"/>
  <c r="P370" i="1"/>
  <c r="O370" i="1"/>
  <c r="N370" i="1"/>
  <c r="M370" i="1"/>
  <c r="L370" i="1"/>
  <c r="K370" i="1"/>
  <c r="J370" i="1"/>
  <c r="I370" i="1"/>
  <c r="H370" i="1"/>
  <c r="R368" i="1"/>
  <c r="D368" i="1" s="1"/>
  <c r="Q368" i="1"/>
  <c r="P368" i="1"/>
  <c r="O368" i="1"/>
  <c r="N368" i="1"/>
  <c r="M368" i="1"/>
  <c r="L368" i="1"/>
  <c r="K368" i="1"/>
  <c r="J368" i="1"/>
  <c r="I368" i="1"/>
  <c r="H368" i="1"/>
  <c r="G368" i="1"/>
  <c r="R366" i="1"/>
  <c r="D366" i="1" s="1"/>
  <c r="Q366" i="1"/>
  <c r="P366" i="1"/>
  <c r="O366" i="1"/>
  <c r="N366" i="1"/>
  <c r="M366" i="1"/>
  <c r="L366" i="1"/>
  <c r="K366" i="1"/>
  <c r="J366" i="1"/>
  <c r="I366" i="1"/>
  <c r="H366" i="1"/>
  <c r="G366" i="1"/>
  <c r="F366" i="1"/>
  <c r="J357" i="1"/>
  <c r="H357" i="1"/>
  <c r="J356" i="1"/>
  <c r="H356" i="1"/>
  <c r="J355" i="1"/>
  <c r="H355" i="1"/>
  <c r="J354" i="1"/>
  <c r="H354" i="1"/>
  <c r="D349" i="1"/>
  <c r="P348" i="1"/>
  <c r="H385" i="1" s="1"/>
  <c r="D348" i="1"/>
  <c r="D347" i="1"/>
  <c r="M211" i="1"/>
  <c r="M210" i="1"/>
  <c r="R206" i="1"/>
  <c r="D206" i="1" s="1"/>
  <c r="R204" i="1"/>
  <c r="D204" i="1" s="1"/>
  <c r="Q204" i="1"/>
  <c r="R202" i="1"/>
  <c r="D202" i="1" s="1"/>
  <c r="Q202" i="1"/>
  <c r="P202" i="1"/>
  <c r="R200" i="1"/>
  <c r="D200" i="1" s="1"/>
  <c r="Q200" i="1"/>
  <c r="P200" i="1"/>
  <c r="O200" i="1"/>
  <c r="R198" i="1"/>
  <c r="D198" i="1" s="1"/>
  <c r="Q198" i="1"/>
  <c r="P198" i="1"/>
  <c r="O198" i="1"/>
  <c r="N198" i="1"/>
  <c r="R196" i="1"/>
  <c r="D196" i="1" s="1"/>
  <c r="Q196" i="1"/>
  <c r="P196" i="1"/>
  <c r="O196" i="1"/>
  <c r="N196" i="1"/>
  <c r="M196" i="1"/>
  <c r="R194" i="1"/>
  <c r="D194" i="1" s="1"/>
  <c r="Q194" i="1"/>
  <c r="P194" i="1"/>
  <c r="O194" i="1"/>
  <c r="N194" i="1"/>
  <c r="M194" i="1"/>
  <c r="L194" i="1"/>
  <c r="R192" i="1"/>
  <c r="D192" i="1" s="1"/>
  <c r="Q192" i="1"/>
  <c r="P192" i="1"/>
  <c r="O192" i="1"/>
  <c r="N192" i="1"/>
  <c r="M192" i="1"/>
  <c r="L192" i="1"/>
  <c r="K192" i="1"/>
  <c r="R190" i="1"/>
  <c r="D190" i="1" s="1"/>
  <c r="Q190" i="1"/>
  <c r="P190" i="1"/>
  <c r="O190" i="1"/>
  <c r="N190" i="1"/>
  <c r="M190" i="1"/>
  <c r="L190" i="1"/>
  <c r="K190" i="1"/>
  <c r="J190" i="1"/>
  <c r="R188" i="1"/>
  <c r="D188" i="1" s="1"/>
  <c r="Q188" i="1"/>
  <c r="P188" i="1"/>
  <c r="O188" i="1"/>
  <c r="N188" i="1"/>
  <c r="M188" i="1"/>
  <c r="L188" i="1"/>
  <c r="K188" i="1"/>
  <c r="J188" i="1"/>
  <c r="I188" i="1"/>
  <c r="R186" i="1"/>
  <c r="D186" i="1" s="1"/>
  <c r="Q186" i="1"/>
  <c r="P186" i="1"/>
  <c r="O186" i="1"/>
  <c r="N186" i="1"/>
  <c r="M186" i="1"/>
  <c r="L186" i="1"/>
  <c r="K186" i="1"/>
  <c r="J186" i="1"/>
  <c r="I186" i="1"/>
  <c r="H186" i="1"/>
  <c r="R184" i="1"/>
  <c r="D184" i="1" s="1"/>
  <c r="Q184" i="1"/>
  <c r="P184" i="1"/>
  <c r="O184" i="1"/>
  <c r="N184" i="1"/>
  <c r="M184" i="1"/>
  <c r="L184" i="1"/>
  <c r="K184" i="1"/>
  <c r="J184" i="1"/>
  <c r="I184" i="1"/>
  <c r="H184" i="1"/>
  <c r="G184" i="1"/>
  <c r="R182" i="1"/>
  <c r="D182" i="1" s="1"/>
  <c r="Q182" i="1"/>
  <c r="P182" i="1"/>
  <c r="O182" i="1"/>
  <c r="N182" i="1"/>
  <c r="M182" i="1"/>
  <c r="L182" i="1"/>
  <c r="K182" i="1"/>
  <c r="J182" i="1"/>
  <c r="I182" i="1"/>
  <c r="H182" i="1"/>
  <c r="G182" i="1"/>
  <c r="F182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 s="1"/>
  <c r="J174" i="1"/>
  <c r="H174" i="1"/>
  <c r="J173" i="1"/>
  <c r="H173" i="1"/>
  <c r="Q172" i="1"/>
  <c r="P44" i="1" s="1"/>
  <c r="J172" i="1"/>
  <c r="H172" i="1"/>
  <c r="J171" i="1"/>
  <c r="H171" i="1"/>
  <c r="D168" i="1"/>
  <c r="P167" i="1"/>
  <c r="F193" i="1" s="1"/>
  <c r="D167" i="1"/>
  <c r="D166" i="1"/>
  <c r="D165" i="1"/>
  <c r="M53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J45" i="1"/>
  <c r="D45" i="1"/>
  <c r="F45" i="1" s="1"/>
  <c r="J44" i="1"/>
  <c r="D44" i="1"/>
  <c r="F44" i="1" s="1"/>
  <c r="J43" i="1"/>
  <c r="D43" i="1"/>
  <c r="F43" i="1" s="1"/>
  <c r="Q42" i="1"/>
  <c r="J42" i="1"/>
  <c r="D42" i="1"/>
  <c r="F42" i="1" s="1"/>
  <c r="J41" i="1"/>
  <c r="D41" i="1"/>
  <c r="F41" i="1" s="1"/>
  <c r="D38" i="1"/>
  <c r="D37" i="1"/>
  <c r="P36" i="1"/>
  <c r="D36" i="1"/>
  <c r="D35" i="1"/>
  <c r="D34" i="1"/>
  <c r="N545" i="1" l="1"/>
  <c r="H547" i="1"/>
  <c r="I547" i="1"/>
  <c r="G547" i="1"/>
  <c r="F545" i="1"/>
  <c r="M549" i="1"/>
  <c r="N549" i="1"/>
  <c r="J547" i="1"/>
  <c r="K545" i="1"/>
  <c r="L549" i="1"/>
  <c r="O549" i="1"/>
  <c r="O547" i="1"/>
  <c r="G545" i="1"/>
  <c r="K547" i="1"/>
  <c r="P549" i="1"/>
  <c r="H545" i="1"/>
  <c r="L547" i="1"/>
  <c r="Q549" i="1"/>
  <c r="I545" i="1"/>
  <c r="M547" i="1"/>
  <c r="J545" i="1"/>
  <c r="N547" i="1"/>
  <c r="M545" i="1"/>
  <c r="Q547" i="1"/>
  <c r="O545" i="1"/>
  <c r="H549" i="1"/>
  <c r="P545" i="1"/>
  <c r="I549" i="1"/>
  <c r="Q545" i="1"/>
  <c r="J549" i="1"/>
  <c r="R547" i="1"/>
  <c r="D547" i="1" s="1"/>
  <c r="K549" i="1"/>
  <c r="P537" i="1"/>
  <c r="R545" i="1"/>
  <c r="D545" i="1" s="1"/>
  <c r="R549" i="1"/>
  <c r="D549" i="1" s="1"/>
  <c r="L545" i="1"/>
  <c r="P547" i="1"/>
  <c r="P173" i="1"/>
  <c r="P174" i="1"/>
  <c r="P181" i="1"/>
  <c r="D174" i="1"/>
  <c r="L174" i="1" s="1"/>
  <c r="G183" i="1"/>
  <c r="L181" i="1"/>
  <c r="O183" i="1"/>
  <c r="N181" i="1"/>
  <c r="D719" i="1"/>
  <c r="R185" i="1"/>
  <c r="D185" i="1" s="1"/>
  <c r="D727" i="1"/>
  <c r="K181" i="1"/>
  <c r="D713" i="1"/>
  <c r="D717" i="1"/>
  <c r="P183" i="1"/>
  <c r="G555" i="1"/>
  <c r="K365" i="1"/>
  <c r="O367" i="1"/>
  <c r="I185" i="1"/>
  <c r="J185" i="1"/>
  <c r="D709" i="1"/>
  <c r="G201" i="1"/>
  <c r="H567" i="1"/>
  <c r="F557" i="1"/>
  <c r="P185" i="1"/>
  <c r="H193" i="1"/>
  <c r="Q185" i="1"/>
  <c r="O181" i="1"/>
  <c r="Q181" i="1"/>
  <c r="D725" i="1"/>
  <c r="Q622" i="1"/>
  <c r="Q623" i="1"/>
  <c r="N365" i="1"/>
  <c r="I369" i="1"/>
  <c r="R181" i="1"/>
  <c r="D181" i="1" s="1"/>
  <c r="L185" i="1"/>
  <c r="F203" i="1"/>
  <c r="G551" i="1"/>
  <c r="Q365" i="1"/>
  <c r="H551" i="1"/>
  <c r="D705" i="1"/>
  <c r="L369" i="1"/>
  <c r="D707" i="1"/>
  <c r="H367" i="1"/>
  <c r="G199" i="1"/>
  <c r="G181" i="1"/>
  <c r="G365" i="1"/>
  <c r="G557" i="1"/>
  <c r="P696" i="1"/>
  <c r="J694" i="1" s="1"/>
  <c r="M369" i="1"/>
  <c r="F365" i="1"/>
  <c r="M185" i="1"/>
  <c r="K367" i="1"/>
  <c r="F547" i="1"/>
  <c r="F561" i="1"/>
  <c r="D703" i="1"/>
  <c r="G367" i="1"/>
  <c r="F181" i="1"/>
  <c r="J183" i="1"/>
  <c r="G561" i="1"/>
  <c r="D711" i="1"/>
  <c r="N369" i="1"/>
  <c r="D721" i="1"/>
  <c r="J181" i="1"/>
  <c r="K183" i="1"/>
  <c r="O185" i="1"/>
  <c r="J365" i="1"/>
  <c r="M365" i="1"/>
  <c r="P43" i="1"/>
  <c r="R367" i="1"/>
  <c r="D367" i="1" s="1"/>
  <c r="D729" i="1"/>
  <c r="D723" i="1"/>
  <c r="H553" i="1"/>
  <c r="F563" i="1"/>
  <c r="P367" i="1"/>
  <c r="H389" i="1"/>
  <c r="F369" i="1"/>
  <c r="F183" i="1"/>
  <c r="K185" i="1"/>
  <c r="G193" i="1"/>
  <c r="F199" i="1"/>
  <c r="G369" i="1"/>
  <c r="G379" i="1"/>
  <c r="F551" i="1"/>
  <c r="G553" i="1"/>
  <c r="D715" i="1"/>
  <c r="H369" i="1"/>
  <c r="H379" i="1"/>
  <c r="D357" i="1"/>
  <c r="D172" i="1"/>
  <c r="F191" i="1"/>
  <c r="I183" i="1"/>
  <c r="H203" i="1"/>
  <c r="F569" i="1"/>
  <c r="H183" i="1"/>
  <c r="H199" i="1"/>
  <c r="N185" i="1"/>
  <c r="G191" i="1"/>
  <c r="F377" i="1"/>
  <c r="H561" i="1"/>
  <c r="F189" i="1"/>
  <c r="H191" i="1"/>
  <c r="R365" i="1"/>
  <c r="D365" i="1" s="1"/>
  <c r="F367" i="1"/>
  <c r="K369" i="1"/>
  <c r="G377" i="1"/>
  <c r="F383" i="1"/>
  <c r="F565" i="1"/>
  <c r="G569" i="1"/>
  <c r="P365" i="1"/>
  <c r="D354" i="1"/>
  <c r="J369" i="1"/>
  <c r="D537" i="1"/>
  <c r="F187" i="1"/>
  <c r="G189" i="1"/>
  <c r="H377" i="1"/>
  <c r="G383" i="1"/>
  <c r="F387" i="1"/>
  <c r="G565" i="1"/>
  <c r="H569" i="1"/>
  <c r="L183" i="1"/>
  <c r="G187" i="1"/>
  <c r="F197" i="1"/>
  <c r="F375" i="1"/>
  <c r="H383" i="1"/>
  <c r="G387" i="1"/>
  <c r="F549" i="1"/>
  <c r="F559" i="1"/>
  <c r="H565" i="1"/>
  <c r="I181" i="1"/>
  <c r="H187" i="1"/>
  <c r="G375" i="1"/>
  <c r="H387" i="1"/>
  <c r="G549" i="1"/>
  <c r="G559" i="1"/>
  <c r="G203" i="1"/>
  <c r="H181" i="1"/>
  <c r="H189" i="1"/>
  <c r="D535" i="1"/>
  <c r="D173" i="1"/>
  <c r="F173" i="1" s="1"/>
  <c r="N183" i="1"/>
  <c r="H197" i="1"/>
  <c r="F205" i="1"/>
  <c r="D355" i="1"/>
  <c r="F355" i="1" s="1"/>
  <c r="J367" i="1"/>
  <c r="O369" i="1"/>
  <c r="F373" i="1"/>
  <c r="H375" i="1"/>
  <c r="H559" i="1"/>
  <c r="O365" i="1"/>
  <c r="M183" i="1"/>
  <c r="G197" i="1"/>
  <c r="I367" i="1"/>
  <c r="F201" i="1"/>
  <c r="G205" i="1"/>
  <c r="P369" i="1"/>
  <c r="F371" i="1"/>
  <c r="G373" i="1"/>
  <c r="D538" i="1"/>
  <c r="F538" i="1" s="1"/>
  <c r="H205" i="1"/>
  <c r="H365" i="1"/>
  <c r="L367" i="1"/>
  <c r="Q369" i="1"/>
  <c r="G371" i="1"/>
  <c r="H373" i="1"/>
  <c r="F381" i="1"/>
  <c r="M181" i="1"/>
  <c r="Q183" i="1"/>
  <c r="I365" i="1"/>
  <c r="M367" i="1"/>
  <c r="R369" i="1"/>
  <c r="D369" i="1" s="1"/>
  <c r="G381" i="1"/>
  <c r="F195" i="1"/>
  <c r="H201" i="1"/>
  <c r="H371" i="1"/>
  <c r="R183" i="1"/>
  <c r="D183" i="1" s="1"/>
  <c r="G185" i="1"/>
  <c r="G195" i="1"/>
  <c r="N367" i="1"/>
  <c r="H381" i="1"/>
  <c r="F389" i="1"/>
  <c r="H557" i="1"/>
  <c r="G563" i="1"/>
  <c r="F567" i="1"/>
  <c r="F185" i="1"/>
  <c r="D171" i="1"/>
  <c r="H185" i="1"/>
  <c r="H195" i="1"/>
  <c r="D356" i="1"/>
  <c r="F385" i="1"/>
  <c r="G389" i="1"/>
  <c r="D536" i="1"/>
  <c r="F555" i="1"/>
  <c r="H563" i="1"/>
  <c r="G567" i="1"/>
  <c r="L365" i="1"/>
  <c r="G385" i="1"/>
  <c r="Q367" i="1"/>
  <c r="F379" i="1"/>
  <c r="F553" i="1"/>
  <c r="F174" i="1" l="1"/>
  <c r="J697" i="1"/>
  <c r="L173" i="1"/>
  <c r="J695" i="1"/>
  <c r="J698" i="1"/>
  <c r="J696" i="1"/>
  <c r="L537" i="1"/>
  <c r="F537" i="1"/>
  <c r="L354" i="1"/>
  <c r="F354" i="1"/>
  <c r="L356" i="1"/>
  <c r="F356" i="1"/>
  <c r="F536" i="1"/>
  <c r="L536" i="1"/>
  <c r="F171" i="1"/>
  <c r="L171" i="1"/>
  <c r="L535" i="1"/>
  <c r="F535" i="1"/>
  <c r="L172" i="1"/>
  <c r="F172" i="1"/>
  <c r="L357" i="1"/>
  <c r="F357" i="1"/>
  <c r="L355" i="1"/>
  <c r="L538" i="1"/>
</calcChain>
</file>

<file path=xl/sharedStrings.xml><?xml version="1.0" encoding="utf-8"?>
<sst xmlns="http://schemas.openxmlformats.org/spreadsheetml/2006/main" count="689" uniqueCount="181">
  <si>
    <t>横架材　加工</t>
    <rPh sb="0" eb="3">
      <t>オウカザイ</t>
    </rPh>
    <rPh sb="4" eb="6">
      <t>カコウ</t>
    </rPh>
    <phoneticPr fontId="2"/>
  </si>
  <si>
    <t>♂材の巾が９０ｍｍの場合、又は♀材の巾が９０ｍｍの場合は、大蟻を使用する。</t>
    <rPh sb="1" eb="2">
      <t>ザイ</t>
    </rPh>
    <rPh sb="3" eb="4">
      <t>ハバ</t>
    </rPh>
    <rPh sb="10" eb="12">
      <t>バアイ</t>
    </rPh>
    <rPh sb="13" eb="14">
      <t>マタ</t>
    </rPh>
    <rPh sb="16" eb="17">
      <t>ザイ</t>
    </rPh>
    <rPh sb="18" eb="19">
      <t>ハバ</t>
    </rPh>
    <rPh sb="25" eb="27">
      <t>バアイ</t>
    </rPh>
    <rPh sb="29" eb="30">
      <t>オオ</t>
    </rPh>
    <rPh sb="30" eb="31">
      <t>アリ</t>
    </rPh>
    <rPh sb="32" eb="34">
      <t>シヨウ</t>
    </rPh>
    <phoneticPr fontId="2"/>
  </si>
  <si>
    <t>♀巾</t>
    <rPh sb="1" eb="2">
      <t>ハバ</t>
    </rPh>
    <phoneticPr fontId="2"/>
  </si>
  <si>
    <t>芯返り</t>
    <rPh sb="0" eb="1">
      <t>シン</t>
    </rPh>
    <rPh sb="1" eb="2">
      <t>ガエ</t>
    </rPh>
    <phoneticPr fontId="2"/>
  </si>
  <si>
    <t>蟻首長さ</t>
    <rPh sb="0" eb="1">
      <t>アリ</t>
    </rPh>
    <rPh sb="1" eb="2">
      <t>クビ</t>
    </rPh>
    <rPh sb="2" eb="3">
      <t>ナガ</t>
    </rPh>
    <phoneticPr fontId="2"/>
  </si>
  <si>
    <t>腰掛長さ</t>
    <rPh sb="0" eb="2">
      <t>コシカケ</t>
    </rPh>
    <rPh sb="2" eb="3">
      <t>ナガ</t>
    </rPh>
    <phoneticPr fontId="2"/>
  </si>
  <si>
    <t>なぶり</t>
    <phoneticPr fontId="2"/>
  </si>
  <si>
    <t>NE</t>
    <phoneticPr fontId="2"/>
  </si>
  <si>
    <t>大蟻</t>
    <rPh sb="0" eb="1">
      <t>オオ</t>
    </rPh>
    <rPh sb="1" eb="2">
      <t>アリ</t>
    </rPh>
    <phoneticPr fontId="2"/>
  </si>
  <si>
    <t>蟻最小巾</t>
    <rPh sb="0" eb="1">
      <t>アリ</t>
    </rPh>
    <rPh sb="1" eb="3">
      <t>サイショウ</t>
    </rPh>
    <rPh sb="3" eb="4">
      <t>ハバ</t>
    </rPh>
    <phoneticPr fontId="2"/>
  </si>
  <si>
    <t>腰掛最小巾</t>
    <rPh sb="0" eb="2">
      <t>コシカケ</t>
    </rPh>
    <rPh sb="2" eb="4">
      <t>サイショウ</t>
    </rPh>
    <rPh sb="4" eb="5">
      <t>ハバ</t>
    </rPh>
    <phoneticPr fontId="2"/>
  </si>
  <si>
    <t>蟻蟻と腰掛の差（同芯時）</t>
    <rPh sb="0" eb="1">
      <t>アリ</t>
    </rPh>
    <rPh sb="1" eb="2">
      <t>アリ</t>
    </rPh>
    <rPh sb="3" eb="5">
      <t>コシカケ</t>
    </rPh>
    <rPh sb="6" eb="7">
      <t>サ</t>
    </rPh>
    <rPh sb="8" eb="10">
      <t>ドウシン</t>
    </rPh>
    <rPh sb="10" eb="11">
      <t>ジ</t>
    </rPh>
    <phoneticPr fontId="2"/>
  </si>
  <si>
    <t>材巾</t>
    <rPh sb="0" eb="1">
      <t>ザイ</t>
    </rPh>
    <rPh sb="1" eb="2">
      <t>ハバ</t>
    </rPh>
    <phoneticPr fontId="2"/>
  </si>
  <si>
    <t>蟻首巾</t>
    <rPh sb="0" eb="1">
      <t>アリ</t>
    </rPh>
    <rPh sb="1" eb="2">
      <t>クビ</t>
    </rPh>
    <rPh sb="2" eb="3">
      <t>ハバ</t>
    </rPh>
    <phoneticPr fontId="2"/>
  </si>
  <si>
    <t>蟻首根元巾</t>
    <rPh sb="0" eb="1">
      <t>アリ</t>
    </rPh>
    <rPh sb="1" eb="2">
      <t>クビ</t>
    </rPh>
    <rPh sb="2" eb="4">
      <t>ネモト</t>
    </rPh>
    <rPh sb="4" eb="5">
      <t>ハバ</t>
    </rPh>
    <phoneticPr fontId="2"/>
  </si>
  <si>
    <t>腰掛巾</t>
    <rPh sb="0" eb="2">
      <t>コシカケ</t>
    </rPh>
    <rPh sb="2" eb="3">
      <t>ハバ</t>
    </rPh>
    <phoneticPr fontId="2"/>
  </si>
  <si>
    <t>なぶり巾</t>
    <rPh sb="3" eb="4">
      <t>ハバ</t>
    </rPh>
    <phoneticPr fontId="2"/>
  </si>
  <si>
    <t>蟻と腰掛巾の差</t>
    <rPh sb="0" eb="1">
      <t>アリ</t>
    </rPh>
    <rPh sb="2" eb="4">
      <t>コシカケ</t>
    </rPh>
    <rPh sb="4" eb="5">
      <t>ハバ</t>
    </rPh>
    <rPh sb="6" eb="7">
      <t>サ</t>
    </rPh>
    <phoneticPr fontId="2"/>
  </si>
  <si>
    <t>蟻のテーパー</t>
    <rPh sb="0" eb="1">
      <t>アリ</t>
    </rPh>
    <phoneticPr fontId="2"/>
  </si>
  <si>
    <t>－</t>
    <phoneticPr fontId="2"/>
  </si>
  <si>
    <t>蟻長さ</t>
    <rPh sb="0" eb="1">
      <t>アリ</t>
    </rPh>
    <rPh sb="1" eb="2">
      <t>ナガ</t>
    </rPh>
    <phoneticPr fontId="2"/>
  </si>
  <si>
    <t>差</t>
    <rPh sb="0" eb="1">
      <t>サ</t>
    </rPh>
    <phoneticPr fontId="2"/>
  </si>
  <si>
    <t>勾配</t>
    <rPh sb="0" eb="2">
      <t>コウバイ</t>
    </rPh>
    <phoneticPr fontId="2"/>
  </si>
  <si>
    <t>♂♀重なり</t>
    <rPh sb="2" eb="3">
      <t>カサ</t>
    </rPh>
    <phoneticPr fontId="2"/>
  </si>
  <si>
    <t>高さ</t>
    <rPh sb="0" eb="1">
      <t>タカ</t>
    </rPh>
    <phoneticPr fontId="2"/>
  </si>
  <si>
    <t>蟻巾</t>
    <rPh sb="0" eb="1">
      <t>アリ</t>
    </rPh>
    <rPh sb="1" eb="2">
      <t>ハバ</t>
    </rPh>
    <phoneticPr fontId="2"/>
  </si>
  <si>
    <t>MW-15</t>
  </si>
  <si>
    <t>刃物半径</t>
    <rPh sb="0" eb="2">
      <t>ハモノ</t>
    </rPh>
    <rPh sb="2" eb="4">
      <t>ハンケイ</t>
    </rPh>
    <phoneticPr fontId="2"/>
  </si>
  <si>
    <t>MW=♂巾</t>
    <rPh sb="4" eb="5">
      <t>ハバ</t>
    </rPh>
    <phoneticPr fontId="2"/>
  </si>
  <si>
    <t>蟻高さ</t>
    <rPh sb="0" eb="1">
      <t>アリ</t>
    </rPh>
    <rPh sb="1" eb="2">
      <t>タカ</t>
    </rPh>
    <phoneticPr fontId="2"/>
  </si>
  <si>
    <t>OH*2/3</t>
    <phoneticPr fontId="2"/>
  </si>
  <si>
    <t>蟻</t>
    <rPh sb="0" eb="1">
      <t>アリ</t>
    </rPh>
    <phoneticPr fontId="2"/>
  </si>
  <si>
    <t>MH=♂成</t>
    <rPh sb="4" eb="5">
      <t>セイ</t>
    </rPh>
    <phoneticPr fontId="2"/>
  </si>
  <si>
    <t>OH=♂♀重なり高さ</t>
    <rPh sb="5" eb="6">
      <t>カサ</t>
    </rPh>
    <rPh sb="8" eb="9">
      <t>タカ</t>
    </rPh>
    <phoneticPr fontId="2"/>
  </si>
  <si>
    <t>OW=♂♀重なり巾</t>
    <rPh sb="5" eb="6">
      <t>カサ</t>
    </rPh>
    <rPh sb="8" eb="9">
      <t>ハバ</t>
    </rPh>
    <phoneticPr fontId="2"/>
  </si>
  <si>
    <t>大蟻の柱もたせは出来ません。</t>
    <rPh sb="0" eb="1">
      <t>オオ</t>
    </rPh>
    <rPh sb="1" eb="2">
      <t>アリ</t>
    </rPh>
    <rPh sb="3" eb="4">
      <t>ハシラ</t>
    </rPh>
    <rPh sb="8" eb="10">
      <t>デキ</t>
    </rPh>
    <phoneticPr fontId="2"/>
  </si>
  <si>
    <t>大蟻の寄せ蟻は出来ません。</t>
    <rPh sb="0" eb="1">
      <t>オオ</t>
    </rPh>
    <rPh sb="1" eb="2">
      <t>アリ</t>
    </rPh>
    <rPh sb="3" eb="4">
      <t>ヨ</t>
    </rPh>
    <rPh sb="5" eb="6">
      <t>アリ</t>
    </rPh>
    <rPh sb="7" eb="9">
      <t>デキ</t>
    </rPh>
    <phoneticPr fontId="2"/>
  </si>
  <si>
    <t>蟻／腰掛高さ</t>
    <rPh sb="0" eb="1">
      <t>アリ</t>
    </rPh>
    <rPh sb="2" eb="4">
      <t>コシカケ</t>
    </rPh>
    <rPh sb="4" eb="5">
      <t>タカ</t>
    </rPh>
    <phoneticPr fontId="2"/>
  </si>
  <si>
    <t>♀Ｈ</t>
    <phoneticPr fontId="2"/>
  </si>
  <si>
    <t>芯</t>
    <rPh sb="0" eb="1">
      <t>シン</t>
    </rPh>
    <phoneticPr fontId="2"/>
  </si>
  <si>
    <t>♂Ｈ</t>
    <phoneticPr fontId="2"/>
  </si>
  <si>
    <t>×</t>
    <phoneticPr fontId="2"/>
  </si>
  <si>
    <t>異芯蟻</t>
    <rPh sb="0" eb="1">
      <t>イ</t>
    </rPh>
    <rPh sb="1" eb="2">
      <t>シン</t>
    </rPh>
    <rPh sb="2" eb="3">
      <t>アリ</t>
    </rPh>
    <phoneticPr fontId="2"/>
  </si>
  <si>
    <t>↓</t>
    <phoneticPr fontId="2"/>
  </si>
  <si>
    <t>異芯もたせ→</t>
    <rPh sb="0" eb="1">
      <t>イ</t>
    </rPh>
    <rPh sb="1" eb="2">
      <t>シン</t>
    </rPh>
    <phoneticPr fontId="2"/>
  </si>
  <si>
    <t>同芯</t>
    <rPh sb="0" eb="2">
      <t>ドウシン</t>
    </rPh>
    <phoneticPr fontId="2"/>
  </si>
  <si>
    <r>
      <t>MW-((MW-105)/15*4)-</t>
    </r>
    <r>
      <rPr>
        <sz val="9"/>
        <color rgb="FFFF0000"/>
        <rFont val="メイリオ"/>
        <family val="3"/>
        <charset val="128"/>
      </rPr>
      <t>2</t>
    </r>
    <r>
      <rPr>
        <sz val="9"/>
        <color theme="1"/>
        <rFont val="メイリオ"/>
        <family val="2"/>
        <charset val="128"/>
      </rPr>
      <t>-(</t>
    </r>
    <r>
      <rPr>
        <sz val="9"/>
        <color rgb="FFFF0000"/>
        <rFont val="メイリオ"/>
        <family val="3"/>
        <charset val="128"/>
      </rPr>
      <t>20</t>
    </r>
    <r>
      <rPr>
        <sz val="9"/>
        <color theme="1"/>
        <rFont val="メイリオ"/>
        <family val="2"/>
        <charset val="128"/>
      </rPr>
      <t>*2)</t>
    </r>
    <phoneticPr fontId="2"/>
  </si>
  <si>
    <r>
      <t>OH*2/3+10-</t>
    </r>
    <r>
      <rPr>
        <sz val="9"/>
        <color rgb="FFFF0000"/>
        <rFont val="メイリオ"/>
        <family val="3"/>
        <charset val="128"/>
      </rPr>
      <t>20</t>
    </r>
    <phoneticPr fontId="2"/>
  </si>
  <si>
    <r>
      <t>MW-((MW-105)/15*4)-</t>
    </r>
    <r>
      <rPr>
        <sz val="9"/>
        <color rgb="FFFF0000"/>
        <rFont val="メイリオ"/>
        <family val="3"/>
        <charset val="128"/>
      </rPr>
      <t>2</t>
    </r>
    <phoneticPr fontId="2"/>
  </si>
  <si>
    <t>腰掛</t>
    <rPh sb="0" eb="2">
      <t>コシカケ</t>
    </rPh>
    <phoneticPr fontId="2"/>
  </si>
  <si>
    <t>腰掛高さ</t>
    <rPh sb="0" eb="2">
      <t>コシカケ</t>
    </rPh>
    <rPh sb="2" eb="3">
      <t>タカ</t>
    </rPh>
    <phoneticPr fontId="2"/>
  </si>
  <si>
    <t>OH*2/3+10</t>
    <phoneticPr fontId="2"/>
  </si>
  <si>
    <t>♂材成180以上は、異芯蟻とする</t>
    <rPh sb="1" eb="2">
      <t>ザイ</t>
    </rPh>
    <rPh sb="2" eb="3">
      <t>セイ</t>
    </rPh>
    <rPh sb="6" eb="8">
      <t>イジョウ</t>
    </rPh>
    <rPh sb="10" eb="11">
      <t>イ</t>
    </rPh>
    <rPh sb="11" eb="12">
      <t>シン</t>
    </rPh>
    <rPh sb="12" eb="13">
      <t>アリ</t>
    </rPh>
    <phoneticPr fontId="2"/>
  </si>
  <si>
    <t>異芯</t>
    <rPh sb="0" eb="1">
      <t>イ</t>
    </rPh>
    <rPh sb="1" eb="2">
      <t>シン</t>
    </rPh>
    <phoneticPr fontId="2"/>
  </si>
  <si>
    <t>柱もたせ</t>
    <rPh sb="0" eb="1">
      <t>ハシラ</t>
    </rPh>
    <phoneticPr fontId="2"/>
  </si>
  <si>
    <t>♀材成が180未満の時</t>
    <rPh sb="1" eb="2">
      <t>ザイ</t>
    </rPh>
    <rPh sb="2" eb="3">
      <t>セイ</t>
    </rPh>
    <rPh sb="7" eb="9">
      <t>ミマン</t>
    </rPh>
    <rPh sb="10" eb="11">
      <t>トキ</t>
    </rPh>
    <phoneticPr fontId="2"/>
  </si>
  <si>
    <t>♂材♀材とも180以上の時</t>
    <rPh sb="1" eb="2">
      <t>ザイ</t>
    </rPh>
    <rPh sb="3" eb="4">
      <t>ザイ</t>
    </rPh>
    <rPh sb="9" eb="11">
      <t>イジョウ</t>
    </rPh>
    <rPh sb="12" eb="13">
      <t>トキ</t>
    </rPh>
    <phoneticPr fontId="2"/>
  </si>
  <si>
    <t>MH-5</t>
    <phoneticPr fontId="2"/>
  </si>
  <si>
    <r>
      <t>蟻首と腰掛の芯は同じ。</t>
    </r>
    <r>
      <rPr>
        <sz val="9"/>
        <color rgb="FFFF0000"/>
        <rFont val="メイリオ"/>
        <family val="3"/>
        <charset val="128"/>
      </rPr>
      <t>芯ずれは7mm</t>
    </r>
    <rPh sb="0" eb="1">
      <t>アリ</t>
    </rPh>
    <rPh sb="1" eb="2">
      <t>クビ</t>
    </rPh>
    <rPh sb="3" eb="5">
      <t>コシカケ</t>
    </rPh>
    <rPh sb="6" eb="7">
      <t>シン</t>
    </rPh>
    <rPh sb="8" eb="9">
      <t>オナ</t>
    </rPh>
    <rPh sb="11" eb="12">
      <t>シン</t>
    </rPh>
    <phoneticPr fontId="2"/>
  </si>
  <si>
    <r>
      <t>MW-((MW-105)/15*4)-</t>
    </r>
    <r>
      <rPr>
        <sz val="9"/>
        <color rgb="FFFF0000"/>
        <rFont val="メイリオ"/>
        <family val="3"/>
        <charset val="128"/>
      </rPr>
      <t>16</t>
    </r>
    <r>
      <rPr>
        <sz val="9"/>
        <color theme="1"/>
        <rFont val="メイリオ"/>
        <family val="2"/>
        <charset val="128"/>
      </rPr>
      <t>-(</t>
    </r>
    <r>
      <rPr>
        <sz val="9"/>
        <color rgb="FFFF0000"/>
        <rFont val="メイリオ"/>
        <family val="3"/>
        <charset val="128"/>
      </rPr>
      <t>20</t>
    </r>
    <r>
      <rPr>
        <sz val="9"/>
        <color theme="1"/>
        <rFont val="メイリオ"/>
        <family val="2"/>
        <charset val="128"/>
      </rPr>
      <t>*2)</t>
    </r>
    <phoneticPr fontId="2"/>
  </si>
  <si>
    <r>
      <t>MW-((MW-105)/15*4)-</t>
    </r>
    <r>
      <rPr>
        <sz val="9"/>
        <color rgb="FFFF0000"/>
        <rFont val="メイリオ"/>
        <family val="3"/>
        <charset val="128"/>
      </rPr>
      <t>16</t>
    </r>
    <phoneticPr fontId="2"/>
  </si>
  <si>
    <t>芯ずれ</t>
    <rPh sb="0" eb="1">
      <t>シン</t>
    </rPh>
    <phoneticPr fontId="2"/>
  </si>
  <si>
    <t>芯返り（蟻先端）</t>
    <rPh sb="0" eb="1">
      <t>シン</t>
    </rPh>
    <rPh sb="1" eb="2">
      <t>ガエ</t>
    </rPh>
    <rPh sb="4" eb="5">
      <t>アリ</t>
    </rPh>
    <rPh sb="5" eb="7">
      <t>センタン</t>
    </rPh>
    <phoneticPr fontId="2"/>
  </si>
  <si>
    <t>腰掛コーナー用刃物</t>
    <rPh sb="0" eb="2">
      <t>コシカケ</t>
    </rPh>
    <rPh sb="6" eb="7">
      <t>ヨウ</t>
    </rPh>
    <rPh sb="7" eb="9">
      <t>ハモノ</t>
    </rPh>
    <phoneticPr fontId="2"/>
  </si>
  <si>
    <t>蟻／腰掛高さ（♂♀のかかり量での高さ）</t>
    <rPh sb="0" eb="1">
      <t>アリ</t>
    </rPh>
    <rPh sb="2" eb="4">
      <t>コシカケ</t>
    </rPh>
    <rPh sb="4" eb="5">
      <t>タカ</t>
    </rPh>
    <rPh sb="13" eb="14">
      <t>リョウ</t>
    </rPh>
    <rPh sb="16" eb="17">
      <t>タカ</t>
    </rPh>
    <phoneticPr fontId="2"/>
  </si>
  <si>
    <t>蟻首上Ｒ</t>
    <rPh sb="0" eb="1">
      <t>アリ</t>
    </rPh>
    <rPh sb="1" eb="2">
      <t>クビ</t>
    </rPh>
    <rPh sb="2" eb="3">
      <t>ウエ</t>
    </rPh>
    <phoneticPr fontId="2"/>
  </si>
  <si>
    <t>腰掛上Ｒ</t>
    <rPh sb="0" eb="2">
      <t>コシカケ</t>
    </rPh>
    <rPh sb="2" eb="3">
      <t>ウエ</t>
    </rPh>
    <phoneticPr fontId="2"/>
  </si>
  <si>
    <t>♂材成（かかり高さ）180以上は、異芯蟻とする</t>
    <rPh sb="1" eb="2">
      <t>ザイ</t>
    </rPh>
    <rPh sb="2" eb="3">
      <t>セイ</t>
    </rPh>
    <rPh sb="7" eb="8">
      <t>タカ</t>
    </rPh>
    <rPh sb="13" eb="15">
      <t>イジョウ</t>
    </rPh>
    <rPh sb="17" eb="18">
      <t>イ</t>
    </rPh>
    <rPh sb="18" eb="19">
      <t>シン</t>
    </rPh>
    <rPh sb="19" eb="20">
      <t>アリ</t>
    </rPh>
    <phoneticPr fontId="2"/>
  </si>
  <si>
    <t>庇下の腰掛Ｒを15mmとする.</t>
    <rPh sb="0" eb="1">
      <t>ヒサシ</t>
    </rPh>
    <rPh sb="1" eb="2">
      <t>シタ</t>
    </rPh>
    <rPh sb="3" eb="5">
      <t>コシカケ</t>
    </rPh>
    <phoneticPr fontId="2"/>
  </si>
  <si>
    <t>兜は♂♀に高低差があるため、自動判断できません。手動配置となります。</t>
    <rPh sb="0" eb="1">
      <t>カブト</t>
    </rPh>
    <rPh sb="5" eb="8">
      <t>コウテイサ</t>
    </rPh>
    <rPh sb="14" eb="16">
      <t>ジドウ</t>
    </rPh>
    <rPh sb="16" eb="18">
      <t>ハンダン</t>
    </rPh>
    <rPh sb="24" eb="26">
      <t>シュドウ</t>
    </rPh>
    <rPh sb="26" eb="28">
      <t>ハイチ</t>
    </rPh>
    <phoneticPr fontId="2"/>
  </si>
  <si>
    <t>かかり巾</t>
    <rPh sb="3" eb="4">
      <t>ハバ</t>
    </rPh>
    <phoneticPr fontId="2"/>
  </si>
  <si>
    <t>根元巾差</t>
    <rPh sb="0" eb="2">
      <t>ネモト</t>
    </rPh>
    <rPh sb="2" eb="3">
      <t>ハバ</t>
    </rPh>
    <rPh sb="3" eb="4">
      <t>サ</t>
    </rPh>
    <phoneticPr fontId="2"/>
  </si>
  <si>
    <t>芯高</t>
    <rPh sb="0" eb="1">
      <t>シン</t>
    </rPh>
    <rPh sb="1" eb="2">
      <t>タカ</t>
    </rPh>
    <phoneticPr fontId="2"/>
  </si>
  <si>
    <t>49+((OW-90)/15*5)</t>
    <phoneticPr fontId="2"/>
  </si>
  <si>
    <t>57+(OH-90)/2-(OH-90)/30</t>
    <phoneticPr fontId="2"/>
  </si>
  <si>
    <t>MW</t>
    <phoneticPr fontId="2"/>
  </si>
  <si>
    <t>60+(OH-90)/2</t>
    <phoneticPr fontId="2"/>
  </si>
  <si>
    <t>持ち出し量</t>
    <rPh sb="0" eb="1">
      <t>モ</t>
    </rPh>
    <rPh sb="2" eb="3">
      <t>ダ</t>
    </rPh>
    <rPh sb="4" eb="5">
      <t>リョウ</t>
    </rPh>
    <phoneticPr fontId="2"/>
  </si>
  <si>
    <t>♂の同付まで</t>
    <rPh sb="2" eb="3">
      <t>ドウ</t>
    </rPh>
    <rPh sb="3" eb="4">
      <t>ツキ</t>
    </rPh>
    <phoneticPr fontId="2"/>
  </si>
  <si>
    <t>鎌頭長さ</t>
    <rPh sb="0" eb="1">
      <t>カマ</t>
    </rPh>
    <rPh sb="1" eb="2">
      <t>アタマ</t>
    </rPh>
    <rPh sb="2" eb="3">
      <t>ナガ</t>
    </rPh>
    <phoneticPr fontId="2"/>
  </si>
  <si>
    <t>鎌首長さ</t>
    <rPh sb="0" eb="1">
      <t>カマ</t>
    </rPh>
    <rPh sb="1" eb="2">
      <t>クビ</t>
    </rPh>
    <rPh sb="2" eb="3">
      <t>ナガ</t>
    </rPh>
    <phoneticPr fontId="2"/>
  </si>
  <si>
    <t>鎌頭巾</t>
    <rPh sb="0" eb="1">
      <t>カマ</t>
    </rPh>
    <rPh sb="1" eb="2">
      <t>アタマ</t>
    </rPh>
    <rPh sb="2" eb="3">
      <t>ハバ</t>
    </rPh>
    <phoneticPr fontId="2"/>
  </si>
  <si>
    <t>鎌首巾</t>
    <rPh sb="0" eb="1">
      <t>カマ</t>
    </rPh>
    <rPh sb="1" eb="2">
      <t>クビ</t>
    </rPh>
    <rPh sb="2" eb="3">
      <t>ハバ</t>
    </rPh>
    <phoneticPr fontId="2"/>
  </si>
  <si>
    <t>最小</t>
    <rPh sb="0" eb="2">
      <t>サイショウ</t>
    </rPh>
    <phoneticPr fontId="2"/>
  </si>
  <si>
    <t>鎌首巾</t>
    <rPh sb="0" eb="2">
      <t>カマクビ</t>
    </rPh>
    <rPh sb="2" eb="3">
      <t>ハバ</t>
    </rPh>
    <phoneticPr fontId="2"/>
  </si>
  <si>
    <t>首頭巾差</t>
    <rPh sb="0" eb="1">
      <t>クビ</t>
    </rPh>
    <rPh sb="1" eb="2">
      <t>アタマ</t>
    </rPh>
    <rPh sb="2" eb="3">
      <t>ハバ</t>
    </rPh>
    <rPh sb="3" eb="4">
      <t>サ</t>
    </rPh>
    <phoneticPr fontId="2"/>
  </si>
  <si>
    <t>鎌頭高さ</t>
    <rPh sb="0" eb="1">
      <t>カマ</t>
    </rPh>
    <rPh sb="1" eb="2">
      <t>アタマ</t>
    </rPh>
    <rPh sb="2" eb="3">
      <t>タカ</t>
    </rPh>
    <phoneticPr fontId="2"/>
  </si>
  <si>
    <t>60+(OH-90)/2-15+6.5</t>
    <phoneticPr fontId="2"/>
  </si>
  <si>
    <t>鎌頭</t>
    <rPh sb="0" eb="1">
      <t>カマ</t>
    </rPh>
    <rPh sb="1" eb="2">
      <t>アタマ</t>
    </rPh>
    <phoneticPr fontId="2"/>
  </si>
  <si>
    <r>
      <rPr>
        <sz val="9"/>
        <color rgb="FFFF0000"/>
        <rFont val="メイリオ"/>
        <family val="3"/>
        <charset val="128"/>
      </rPr>
      <t>36</t>
    </r>
    <r>
      <rPr>
        <sz val="9"/>
        <color theme="1"/>
        <rFont val="メイリオ"/>
        <family val="3"/>
        <charset val="128"/>
      </rPr>
      <t>+(OW-90)/10</t>
    </r>
    <phoneticPr fontId="2"/>
  </si>
  <si>
    <t>鎌首</t>
    <rPh sb="0" eb="2">
      <t>カマクビ</t>
    </rPh>
    <phoneticPr fontId="2"/>
  </si>
  <si>
    <t>長さ</t>
    <rPh sb="0" eb="1">
      <t>ナガ</t>
    </rPh>
    <phoneticPr fontId="2"/>
  </si>
  <si>
    <t>巾</t>
    <rPh sb="0" eb="1">
      <t>ハバ</t>
    </rPh>
    <phoneticPr fontId="2"/>
  </si>
  <si>
    <t>角Ｒ</t>
    <rPh sb="0" eb="1">
      <t>カド</t>
    </rPh>
    <phoneticPr fontId="2"/>
  </si>
  <si>
    <t>ホゾ部</t>
    <rPh sb="2" eb="3">
      <t>ブ</t>
    </rPh>
    <phoneticPr fontId="2"/>
  </si>
  <si>
    <t>腰掛部</t>
    <rPh sb="0" eb="2">
      <t>コシカケ</t>
    </rPh>
    <rPh sb="2" eb="3">
      <t>ブ</t>
    </rPh>
    <phoneticPr fontId="2"/>
  </si>
  <si>
    <t>下まくり</t>
    <rPh sb="0" eb="1">
      <t>シタ</t>
    </rPh>
    <phoneticPr fontId="2"/>
  </si>
  <si>
    <t>大入れ</t>
    <rPh sb="0" eb="1">
      <t>オオ</t>
    </rPh>
    <rPh sb="1" eb="2">
      <t>イ</t>
    </rPh>
    <phoneticPr fontId="2"/>
  </si>
  <si>
    <t>大引彫</t>
    <rPh sb="0" eb="2">
      <t>オオビ</t>
    </rPh>
    <rPh sb="2" eb="3">
      <t>ホリ</t>
    </rPh>
    <phoneticPr fontId="2"/>
  </si>
  <si>
    <t>根太彫</t>
    <rPh sb="0" eb="2">
      <t>ネダ</t>
    </rPh>
    <rPh sb="2" eb="3">
      <t>ホリ</t>
    </rPh>
    <phoneticPr fontId="2"/>
  </si>
  <si>
    <t>火打彫</t>
    <rPh sb="0" eb="2">
      <t>ヒウ</t>
    </rPh>
    <rPh sb="2" eb="3">
      <t>ホリ</t>
    </rPh>
    <phoneticPr fontId="2"/>
  </si>
  <si>
    <t>重なり量</t>
    <rPh sb="0" eb="1">
      <t>カサ</t>
    </rPh>
    <rPh sb="3" eb="4">
      <t>リョウ</t>
    </rPh>
    <phoneticPr fontId="2"/>
  </si>
  <si>
    <t>目違い</t>
    <rPh sb="0" eb="1">
      <t>メ</t>
    </rPh>
    <rPh sb="1" eb="2">
      <t>チガ</t>
    </rPh>
    <phoneticPr fontId="2"/>
  </si>
  <si>
    <t>腰掛高</t>
    <rPh sb="0" eb="2">
      <t>コシカケ</t>
    </rPh>
    <rPh sb="2" eb="3">
      <t>タカ</t>
    </rPh>
    <phoneticPr fontId="2"/>
  </si>
  <si>
    <t>ボルト径</t>
    <rPh sb="3" eb="4">
      <t>ケイ</t>
    </rPh>
    <phoneticPr fontId="2"/>
  </si>
  <si>
    <t>伸び返り</t>
    <rPh sb="0" eb="1">
      <t>ノ</t>
    </rPh>
    <rPh sb="2" eb="3">
      <t>カエ</t>
    </rPh>
    <phoneticPr fontId="2"/>
  </si>
  <si>
    <t>長</t>
    <rPh sb="0" eb="1">
      <t>チョウ</t>
    </rPh>
    <phoneticPr fontId="2"/>
  </si>
  <si>
    <t>高</t>
    <rPh sb="0" eb="1">
      <t>タカ</t>
    </rPh>
    <phoneticPr fontId="2"/>
  </si>
  <si>
    <t>台持小</t>
    <rPh sb="0" eb="1">
      <t>ダイ</t>
    </rPh>
    <rPh sb="1" eb="2">
      <t>モ</t>
    </rPh>
    <rPh sb="2" eb="3">
      <t>ショウ</t>
    </rPh>
    <phoneticPr fontId="2"/>
  </si>
  <si>
    <t>♂同付まで</t>
    <rPh sb="1" eb="2">
      <t>ドウ</t>
    </rPh>
    <rPh sb="2" eb="3">
      <t>ツキ</t>
    </rPh>
    <phoneticPr fontId="2"/>
  </si>
  <si>
    <t>大持中</t>
    <rPh sb="0" eb="2">
      <t>ダイモチ</t>
    </rPh>
    <rPh sb="2" eb="3">
      <t>チュウ</t>
    </rPh>
    <phoneticPr fontId="2"/>
  </si>
  <si>
    <t>段差長</t>
    <rPh sb="0" eb="2">
      <t>ダンサ</t>
    </rPh>
    <rPh sb="2" eb="3">
      <t>チョウ</t>
    </rPh>
    <phoneticPr fontId="2"/>
  </si>
  <si>
    <t>追掛小</t>
    <rPh sb="0" eb="1">
      <t>オ</t>
    </rPh>
    <rPh sb="1" eb="2">
      <t>カ</t>
    </rPh>
    <rPh sb="2" eb="3">
      <t>ショウ</t>
    </rPh>
    <phoneticPr fontId="2"/>
  </si>
  <si>
    <t>追掛中</t>
    <rPh sb="0" eb="1">
      <t>オ</t>
    </rPh>
    <rPh sb="1" eb="2">
      <t>カ</t>
    </rPh>
    <rPh sb="2" eb="3">
      <t>チュウ</t>
    </rPh>
    <phoneticPr fontId="2"/>
  </si>
  <si>
    <t>追掛小(傾ぎ)</t>
    <rPh sb="0" eb="1">
      <t>オ</t>
    </rPh>
    <rPh sb="1" eb="2">
      <t>カ</t>
    </rPh>
    <rPh sb="2" eb="3">
      <t>ショウ</t>
    </rPh>
    <rPh sb="4" eb="5">
      <t>カタム</t>
    </rPh>
    <phoneticPr fontId="2"/>
  </si>
  <si>
    <t>加工寸法は、垂木欠テーブルによる</t>
    <rPh sb="0" eb="2">
      <t>カコウ</t>
    </rPh>
    <rPh sb="2" eb="4">
      <t>スンポウ</t>
    </rPh>
    <rPh sb="6" eb="8">
      <t>タルキ</t>
    </rPh>
    <rPh sb="8" eb="9">
      <t>カ</t>
    </rPh>
    <phoneticPr fontId="2"/>
  </si>
  <si>
    <t>梁側を欠く</t>
    <rPh sb="0" eb="1">
      <t>ハリ</t>
    </rPh>
    <rPh sb="1" eb="2">
      <t>ガワ</t>
    </rPh>
    <rPh sb="3" eb="4">
      <t>カ</t>
    </rPh>
    <phoneticPr fontId="2"/>
  </si>
  <si>
    <t>加工寸法は、材の納まりによる</t>
    <rPh sb="0" eb="2">
      <t>カコウ</t>
    </rPh>
    <rPh sb="2" eb="4">
      <t>スンポウ</t>
    </rPh>
    <rPh sb="6" eb="7">
      <t>ザイ</t>
    </rPh>
    <rPh sb="8" eb="9">
      <t>オサ</t>
    </rPh>
    <phoneticPr fontId="2"/>
  </si>
  <si>
    <t>１７．ボルト</t>
    <phoneticPr fontId="2"/>
  </si>
  <si>
    <t>ボルト径、座彫り径、座彫り深さによる</t>
    <rPh sb="3" eb="4">
      <t>ケイ</t>
    </rPh>
    <rPh sb="5" eb="6">
      <t>ザ</t>
    </rPh>
    <rPh sb="6" eb="7">
      <t>ボ</t>
    </rPh>
    <rPh sb="8" eb="9">
      <t>ケイ</t>
    </rPh>
    <rPh sb="10" eb="11">
      <t>ザ</t>
    </rPh>
    <rPh sb="11" eb="12">
      <t>ボ</t>
    </rPh>
    <rPh sb="13" eb="14">
      <t>フカ</t>
    </rPh>
    <phoneticPr fontId="2"/>
  </si>
  <si>
    <t>１８．引きボルト用加工</t>
    <rPh sb="3" eb="4">
      <t>ヒ</t>
    </rPh>
    <rPh sb="8" eb="9">
      <t>ヨウ</t>
    </rPh>
    <rPh sb="9" eb="11">
      <t>カコウ</t>
    </rPh>
    <phoneticPr fontId="2"/>
  </si>
  <si>
    <t>材長側</t>
    <rPh sb="0" eb="2">
      <t>ザイチョウ</t>
    </rPh>
    <rPh sb="2" eb="3">
      <t>ガワ</t>
    </rPh>
    <phoneticPr fontId="2"/>
  </si>
  <si>
    <t>材巾側</t>
    <rPh sb="0" eb="1">
      <t>ザイ</t>
    </rPh>
    <rPh sb="1" eb="2">
      <t>ハバ</t>
    </rPh>
    <rPh sb="2" eb="3">
      <t>ガワ</t>
    </rPh>
    <phoneticPr fontId="2"/>
  </si>
  <si>
    <t>ボルト角穴</t>
    <rPh sb="3" eb="4">
      <t>カク</t>
    </rPh>
    <rPh sb="4" eb="5">
      <t>アナ</t>
    </rPh>
    <phoneticPr fontId="2"/>
  </si>
  <si>
    <t>柱材加工</t>
    <rPh sb="0" eb="1">
      <t>ハシラ</t>
    </rPh>
    <rPh sb="1" eb="2">
      <t>ザイ</t>
    </rPh>
    <rPh sb="2" eb="4">
      <t>カコウ</t>
    </rPh>
    <phoneticPr fontId="2"/>
  </si>
  <si>
    <t>Ｒ</t>
    <phoneticPr fontId="2"/>
  </si>
  <si>
    <t>角ホゾ</t>
    <rPh sb="0" eb="1">
      <t>カク</t>
    </rPh>
    <phoneticPr fontId="2"/>
  </si>
  <si>
    <t>角ホゾ45</t>
    <rPh sb="0" eb="1">
      <t>カク</t>
    </rPh>
    <phoneticPr fontId="2"/>
  </si>
  <si>
    <t>寄せホゾ</t>
    <rPh sb="0" eb="1">
      <t>ヨ</t>
    </rPh>
    <phoneticPr fontId="2"/>
  </si>
  <si>
    <t>寄せホゾ45</t>
    <rPh sb="0" eb="1">
      <t>ヨ</t>
    </rPh>
    <phoneticPr fontId="2"/>
  </si>
  <si>
    <t>平ホゾ</t>
    <rPh sb="0" eb="1">
      <t>ヒラ</t>
    </rPh>
    <phoneticPr fontId="2"/>
  </si>
  <si>
    <t>平ホゾ45</t>
    <rPh sb="0" eb="1">
      <t>ヒラ</t>
    </rPh>
    <phoneticPr fontId="2"/>
  </si>
  <si>
    <t>間柱ホゾ</t>
    <rPh sb="0" eb="2">
      <t>マバシラ</t>
    </rPh>
    <phoneticPr fontId="2"/>
  </si>
  <si>
    <t>深さ</t>
    <rPh sb="0" eb="1">
      <t>フカ</t>
    </rPh>
    <phoneticPr fontId="2"/>
  </si>
  <si>
    <t>間柱欠</t>
    <rPh sb="0" eb="2">
      <t>マバシラ</t>
    </rPh>
    <rPh sb="2" eb="3">
      <t>カキ</t>
    </rPh>
    <phoneticPr fontId="2"/>
  </si>
  <si>
    <t>蟻タイプ</t>
    <rPh sb="0" eb="1">
      <t>アリ</t>
    </rPh>
    <phoneticPr fontId="2"/>
  </si>
  <si>
    <t>　　大蟻</t>
    <rPh sb="2" eb="3">
      <t>オオ</t>
    </rPh>
    <rPh sb="3" eb="4">
      <t>アリ</t>
    </rPh>
    <phoneticPr fontId="2"/>
  </si>
  <si>
    <t>　　蟻同芯</t>
    <rPh sb="2" eb="3">
      <t>アリ</t>
    </rPh>
    <rPh sb="3" eb="5">
      <t>ドウシン</t>
    </rPh>
    <phoneticPr fontId="2"/>
  </si>
  <si>
    <t>　　蟻異芯</t>
    <rPh sb="2" eb="3">
      <t>アリ</t>
    </rPh>
    <rPh sb="3" eb="4">
      <t>イ</t>
    </rPh>
    <rPh sb="4" eb="5">
      <t>シン</t>
    </rPh>
    <phoneticPr fontId="2"/>
  </si>
  <si>
    <t>　　蟻柱もたせ同芯</t>
    <rPh sb="2" eb="3">
      <t>アリ</t>
    </rPh>
    <rPh sb="3" eb="4">
      <t>ハシラ</t>
    </rPh>
    <rPh sb="7" eb="9">
      <t>ドウシン</t>
    </rPh>
    <phoneticPr fontId="2"/>
  </si>
  <si>
    <t>　　蟻柱もたせ異芯</t>
    <rPh sb="2" eb="3">
      <t>アリ</t>
    </rPh>
    <rPh sb="3" eb="4">
      <t>ハシラ</t>
    </rPh>
    <rPh sb="7" eb="8">
      <t>イ</t>
    </rPh>
    <rPh sb="8" eb="9">
      <t>シン</t>
    </rPh>
    <phoneticPr fontId="2"/>
  </si>
  <si>
    <t>　　寄せ蟻同芯</t>
    <rPh sb="2" eb="3">
      <t>ヨ</t>
    </rPh>
    <rPh sb="4" eb="5">
      <t>アリ</t>
    </rPh>
    <rPh sb="5" eb="7">
      <t>ドウシン</t>
    </rPh>
    <phoneticPr fontId="2"/>
  </si>
  <si>
    <t>　　寄せ蟻異芯</t>
    <rPh sb="2" eb="3">
      <t>ヨ</t>
    </rPh>
    <rPh sb="4" eb="5">
      <t>アリ</t>
    </rPh>
    <rPh sb="5" eb="6">
      <t>イ</t>
    </rPh>
    <rPh sb="6" eb="7">
      <t>シン</t>
    </rPh>
    <phoneticPr fontId="2"/>
  </si>
  <si>
    <t>　　寄せ蟻柱もたせ同芯</t>
    <rPh sb="2" eb="3">
      <t>ヨ</t>
    </rPh>
    <rPh sb="4" eb="5">
      <t>アリ</t>
    </rPh>
    <rPh sb="5" eb="6">
      <t>ハシラ</t>
    </rPh>
    <rPh sb="9" eb="11">
      <t>ドウシン</t>
    </rPh>
    <phoneticPr fontId="2"/>
  </si>
  <si>
    <t>　　寄せ蟻柱もたせ異芯</t>
    <rPh sb="2" eb="3">
      <t>ヨ</t>
    </rPh>
    <rPh sb="4" eb="5">
      <t>アリ</t>
    </rPh>
    <rPh sb="5" eb="6">
      <t>ハシラ</t>
    </rPh>
    <rPh sb="9" eb="10">
      <t>イ</t>
    </rPh>
    <rPh sb="10" eb="11">
      <t>シン</t>
    </rPh>
    <phoneticPr fontId="2"/>
  </si>
  <si>
    <t>　　兜同芯</t>
    <rPh sb="2" eb="3">
      <t>カブト</t>
    </rPh>
    <rPh sb="3" eb="5">
      <t>ドウシン</t>
    </rPh>
    <phoneticPr fontId="2"/>
  </si>
  <si>
    <t>　　兜異芯</t>
    <rPh sb="2" eb="3">
      <t>カブト</t>
    </rPh>
    <rPh sb="3" eb="4">
      <t>イ</t>
    </rPh>
    <rPh sb="4" eb="5">
      <t>シン</t>
    </rPh>
    <phoneticPr fontId="2"/>
  </si>
  <si>
    <t>　　兜柱もたせ同芯</t>
    <rPh sb="2" eb="3">
      <t>カブト</t>
    </rPh>
    <rPh sb="3" eb="4">
      <t>ハシラ</t>
    </rPh>
    <rPh sb="7" eb="9">
      <t>ドウシン</t>
    </rPh>
    <phoneticPr fontId="2"/>
  </si>
  <si>
    <t>　　兜柱もたせ異芯</t>
    <rPh sb="2" eb="3">
      <t>カブト</t>
    </rPh>
    <rPh sb="3" eb="4">
      <t>ハシラ</t>
    </rPh>
    <rPh sb="7" eb="8">
      <t>イ</t>
    </rPh>
    <rPh sb="8" eb="9">
      <t>シン</t>
    </rPh>
    <phoneticPr fontId="2"/>
  </si>
  <si>
    <t>　　蟻継</t>
    <rPh sb="2" eb="3">
      <t>アリ</t>
    </rPh>
    <rPh sb="3" eb="4">
      <t>ツギ</t>
    </rPh>
    <phoneticPr fontId="2"/>
  </si>
  <si>
    <t>大入れタイプ</t>
    <rPh sb="0" eb="1">
      <t>オオ</t>
    </rPh>
    <rPh sb="1" eb="2">
      <t>イ</t>
    </rPh>
    <phoneticPr fontId="2"/>
  </si>
  <si>
    <t>鎌継タイプ</t>
    <rPh sb="0" eb="1">
      <t>カマ</t>
    </rPh>
    <rPh sb="1" eb="2">
      <t>ツギ</t>
    </rPh>
    <phoneticPr fontId="2"/>
  </si>
  <si>
    <t>　　鎌継</t>
    <rPh sb="2" eb="3">
      <t>カマ</t>
    </rPh>
    <rPh sb="3" eb="4">
      <t>ツギ</t>
    </rPh>
    <phoneticPr fontId="2"/>
  </si>
  <si>
    <t>　　胴差し、胴差し２段</t>
    <rPh sb="2" eb="4">
      <t>ドウサシ</t>
    </rPh>
    <rPh sb="6" eb="8">
      <t>ドウサシ</t>
    </rPh>
    <rPh sb="10" eb="11">
      <t>ダン</t>
    </rPh>
    <phoneticPr fontId="2"/>
  </si>
  <si>
    <t>　　桁差し</t>
    <rPh sb="2" eb="3">
      <t>ケタ</t>
    </rPh>
    <rPh sb="3" eb="4">
      <t>サ</t>
    </rPh>
    <phoneticPr fontId="2"/>
  </si>
  <si>
    <t>　　大引彫、根太彫、火打彫</t>
    <phoneticPr fontId="2"/>
  </si>
  <si>
    <t>　　大入れ</t>
    <phoneticPr fontId="2"/>
  </si>
  <si>
    <t>　　台持小、台持中</t>
    <rPh sb="2" eb="3">
      <t>ダイ</t>
    </rPh>
    <rPh sb="3" eb="4">
      <t>モチ</t>
    </rPh>
    <rPh sb="4" eb="5">
      <t>ショウ</t>
    </rPh>
    <rPh sb="6" eb="7">
      <t>ダイ</t>
    </rPh>
    <rPh sb="7" eb="8">
      <t>モチ</t>
    </rPh>
    <rPh sb="8" eb="9">
      <t>チュウ</t>
    </rPh>
    <phoneticPr fontId="2"/>
  </si>
  <si>
    <t>台持継タイプ</t>
    <rPh sb="0" eb="1">
      <t>ダイ</t>
    </rPh>
    <rPh sb="1" eb="2">
      <t>モチ</t>
    </rPh>
    <rPh sb="2" eb="3">
      <t>ツギ</t>
    </rPh>
    <phoneticPr fontId="2"/>
  </si>
  <si>
    <t>追掛継タイプ</t>
    <rPh sb="0" eb="2">
      <t>オッカケ</t>
    </rPh>
    <rPh sb="2" eb="3">
      <t>ツギ</t>
    </rPh>
    <phoneticPr fontId="2"/>
  </si>
  <si>
    <t>　　追掛小、追掛中、追掛小(傾ぎ)、追掛中(傾ぎ)</t>
    <rPh sb="2" eb="4">
      <t>オッカケ</t>
    </rPh>
    <rPh sb="4" eb="5">
      <t>ショウ</t>
    </rPh>
    <rPh sb="6" eb="8">
      <t>オッカケ</t>
    </rPh>
    <rPh sb="8" eb="9">
      <t>チュウ</t>
    </rPh>
    <rPh sb="10" eb="12">
      <t>オッカケ</t>
    </rPh>
    <rPh sb="12" eb="13">
      <t>ショウ</t>
    </rPh>
    <rPh sb="14" eb="15">
      <t>カタ</t>
    </rPh>
    <rPh sb="18" eb="20">
      <t>オッカケ</t>
    </rPh>
    <rPh sb="20" eb="21">
      <t>チュウ</t>
    </rPh>
    <rPh sb="22" eb="23">
      <t>カタ</t>
    </rPh>
    <phoneticPr fontId="2"/>
  </si>
  <si>
    <t>ホゾタイプ</t>
    <phoneticPr fontId="2"/>
  </si>
  <si>
    <t>　　平ホゾ、平ホゾ45、寄せホゾ、寄せホゾ45、角ホゾ、角ホゾ45、間柱ホゾ</t>
    <rPh sb="2" eb="3">
      <t>ヒラ</t>
    </rPh>
    <rPh sb="6" eb="7">
      <t>ヒラ</t>
    </rPh>
    <rPh sb="12" eb="13">
      <t>ヨ</t>
    </rPh>
    <rPh sb="17" eb="18">
      <t>ヨ</t>
    </rPh>
    <rPh sb="24" eb="25">
      <t>カク</t>
    </rPh>
    <rPh sb="28" eb="29">
      <t>カク</t>
    </rPh>
    <phoneticPr fontId="2"/>
  </si>
  <si>
    <t>　　窓台・まぐさ欠</t>
    <rPh sb="2" eb="3">
      <t>マド</t>
    </rPh>
    <rPh sb="3" eb="4">
      <t>ダイ</t>
    </rPh>
    <rPh sb="8" eb="9">
      <t>カキ</t>
    </rPh>
    <phoneticPr fontId="2"/>
  </si>
  <si>
    <t>　　隅谷欠</t>
    <rPh sb="2" eb="4">
      <t>スミタニ</t>
    </rPh>
    <rPh sb="4" eb="5">
      <t>カキ</t>
    </rPh>
    <phoneticPr fontId="2"/>
  </si>
  <si>
    <t>　　渡り顎</t>
    <rPh sb="2" eb="3">
      <t>ワタ</t>
    </rPh>
    <rPh sb="4" eb="5">
      <t>アゴ</t>
    </rPh>
    <phoneticPr fontId="2"/>
  </si>
  <si>
    <t>その他</t>
    <rPh sb="2" eb="3">
      <t>タ</t>
    </rPh>
    <phoneticPr fontId="2"/>
  </si>
  <si>
    <t>　　垂木欠</t>
    <rPh sb="2" eb="4">
      <t>タルキ</t>
    </rPh>
    <rPh sb="4" eb="5">
      <t>カキ</t>
    </rPh>
    <phoneticPr fontId="2"/>
  </si>
  <si>
    <t>　　間柱欠</t>
    <rPh sb="2" eb="4">
      <t>マバシラ</t>
    </rPh>
    <rPh sb="4" eb="5">
      <t>カキ</t>
    </rPh>
    <phoneticPr fontId="2"/>
  </si>
  <si>
    <t>交差部加工タイプ</t>
    <rPh sb="0" eb="2">
      <t>コウサ</t>
    </rPh>
    <rPh sb="2" eb="3">
      <t>ブ</t>
    </rPh>
    <rPh sb="3" eb="5">
      <t>カコウ</t>
    </rPh>
    <phoneticPr fontId="2"/>
  </si>
  <si>
    <t>蟻高</t>
    <rPh sb="0" eb="1">
      <t>アリ</t>
    </rPh>
    <rPh sb="1" eb="2">
      <t>タカ</t>
    </rPh>
    <phoneticPr fontId="2"/>
  </si>
  <si>
    <t>鎌頭高</t>
    <rPh sb="0" eb="1">
      <t>カマ</t>
    </rPh>
    <rPh sb="1" eb="2">
      <t>アタマ</t>
    </rPh>
    <rPh sb="2" eb="3">
      <t>タカ</t>
    </rPh>
    <phoneticPr fontId="2"/>
  </si>
  <si>
    <t>鎌頭／腰掛高さ</t>
    <rPh sb="0" eb="1">
      <t>カマ</t>
    </rPh>
    <rPh sb="1" eb="2">
      <t>アタマ</t>
    </rPh>
    <rPh sb="3" eb="5">
      <t>コシカケ</t>
    </rPh>
    <rPh sb="5" eb="6">
      <t>タカ</t>
    </rPh>
    <phoneticPr fontId="2"/>
  </si>
  <si>
    <r>
      <rPr>
        <sz val="9"/>
        <color rgb="FFFF0000"/>
        <rFont val="メイリオ"/>
        <family val="3"/>
        <charset val="128"/>
      </rPr>
      <t>36</t>
    </r>
    <r>
      <rPr>
        <sz val="9"/>
        <color theme="1"/>
        <rFont val="メイリオ"/>
        <family val="3"/>
        <charset val="128"/>
      </rPr>
      <t>+(OW-90)/10+</t>
    </r>
    <r>
      <rPr>
        <sz val="9"/>
        <color rgb="FFFF0000"/>
        <rFont val="メイリオ"/>
        <family val="3"/>
        <charset val="128"/>
      </rPr>
      <t>13</t>
    </r>
    <phoneticPr fontId="2"/>
  </si>
  <si>
    <t>　　コーナー大入れ</t>
    <rPh sb="6" eb="7">
      <t>オオ</t>
    </rPh>
    <rPh sb="7" eb="8">
      <t>イ</t>
    </rPh>
    <phoneticPr fontId="2"/>
  </si>
  <si>
    <t>傾ぎ大入れタイプ</t>
    <rPh sb="0" eb="1">
      <t>カタ</t>
    </rPh>
    <rPh sb="2" eb="3">
      <t>オオ</t>
    </rPh>
    <rPh sb="3" eb="4">
      <t>イ</t>
    </rPh>
    <phoneticPr fontId="2"/>
  </si>
  <si>
    <t>　　傾ぎ大入れ</t>
    <rPh sb="2" eb="3">
      <t>カタ</t>
    </rPh>
    <rPh sb="4" eb="5">
      <t>オオ</t>
    </rPh>
    <rPh sb="5" eb="6">
      <t>イ</t>
    </rPh>
    <phoneticPr fontId="2"/>
  </si>
  <si>
    <t>大入軒出タイプ</t>
    <rPh sb="0" eb="1">
      <t>オオ</t>
    </rPh>
    <rPh sb="1" eb="2">
      <t>イ</t>
    </rPh>
    <rPh sb="2" eb="3">
      <t>ノキ</t>
    </rPh>
    <rPh sb="3" eb="4">
      <t>デ</t>
    </rPh>
    <phoneticPr fontId="2"/>
  </si>
  <si>
    <t>　　大入軒出</t>
    <rPh sb="2" eb="3">
      <t>オオ</t>
    </rPh>
    <rPh sb="3" eb="4">
      <t>イ</t>
    </rPh>
    <rPh sb="4" eb="5">
      <t>ノキ</t>
    </rPh>
    <rPh sb="5" eb="6">
      <t>デ</t>
    </rPh>
    <phoneticPr fontId="2"/>
  </si>
  <si>
    <t>大入れなしの場合、２面傾斜の取り合いに対応。</t>
    <rPh sb="0" eb="1">
      <t>オオ</t>
    </rPh>
    <rPh sb="1" eb="2">
      <t>イ</t>
    </rPh>
    <rPh sb="6" eb="8">
      <t>バアイ</t>
    </rPh>
    <rPh sb="10" eb="11">
      <t>メン</t>
    </rPh>
    <rPh sb="11" eb="13">
      <t>ケイシャ</t>
    </rPh>
    <rPh sb="14" eb="15">
      <t>ト</t>
    </rPh>
    <rPh sb="16" eb="17">
      <t>ア</t>
    </rPh>
    <rPh sb="19" eb="21">
      <t>タイオウ</t>
    </rPh>
    <phoneticPr fontId="2"/>
  </si>
  <si>
    <t>XF15在来仕口計算タイプ_仕口加工寸法計算表</t>
    <rPh sb="4" eb="6">
      <t>ザイライ</t>
    </rPh>
    <rPh sb="6" eb="8">
      <t>シグチ</t>
    </rPh>
    <rPh sb="8" eb="10">
      <t>ケイサン</t>
    </rPh>
    <rPh sb="14" eb="16">
      <t>シグチ</t>
    </rPh>
    <rPh sb="16" eb="18">
      <t>カコウ</t>
    </rPh>
    <rPh sb="18" eb="20">
      <t>スンポウ</t>
    </rPh>
    <rPh sb="20" eb="23">
      <t>ケイサンヒョウ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</si>
</sst>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8" x14ac:knownFonts="1">
    <font>
      <sz val="10"/>
      <color theme="1"/>
      <name val="メイリオ"/>
      <family val="2"/>
      <charset val="128"/>
    </font>
    <font>
      <sz val="9"/>
      <color theme="1"/>
      <name val="メイリオ"/>
      <family val="3"/>
      <charset val="128"/>
    </font>
    <font>
      <sz val="6"/>
      <name val="メイリオ"/>
      <family val="2"/>
      <charset val="128"/>
    </font>
    <font>
      <sz val="9"/>
      <color theme="1"/>
      <name val="メイリオ"/>
      <family val="2"/>
      <charset val="128"/>
    </font>
    <font>
      <sz val="9"/>
      <color rgb="FFFF0000"/>
      <name val="メイリオ"/>
      <family val="3"/>
      <charset val="128"/>
    </font>
    <font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2" borderId="4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4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8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12" xfId="0" applyFont="1" applyBorder="1">
      <alignment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>
      <alignment vertical="center"/>
    </xf>
    <xf numFmtId="1" fontId="1" fillId="0" borderId="5" xfId="0" applyNumberFormat="1" applyFont="1" applyBorder="1">
      <alignment vertical="center"/>
    </xf>
    <xf numFmtId="176" fontId="1" fillId="0" borderId="13" xfId="0" applyNumberFormat="1" applyFont="1" applyBorder="1">
      <alignment vertical="center"/>
    </xf>
    <xf numFmtId="176" fontId="1" fillId="0" borderId="5" xfId="0" applyNumberFormat="1" applyFont="1" applyBorder="1">
      <alignment vertical="center"/>
    </xf>
    <xf numFmtId="1" fontId="4" fillId="0" borderId="7" xfId="0" applyNumberFormat="1" applyFont="1" applyBorder="1">
      <alignment vertical="center"/>
    </xf>
    <xf numFmtId="176" fontId="1" fillId="0" borderId="6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176" fontId="1" fillId="0" borderId="7" xfId="0" applyNumberFormat="1" applyFont="1" applyBorder="1">
      <alignment vertical="center"/>
    </xf>
    <xf numFmtId="176" fontId="1" fillId="0" borderId="14" xfId="0" applyNumberFormat="1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1" fontId="5" fillId="0" borderId="7" xfId="0" applyNumberFormat="1" applyFont="1" applyBorder="1">
      <alignment vertical="center"/>
    </xf>
    <xf numFmtId="176" fontId="1" fillId="0" borderId="10" xfId="0" applyNumberFormat="1" applyFont="1" applyBorder="1">
      <alignment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3" borderId="5" xfId="0" applyNumberFormat="1" applyFont="1" applyFill="1" applyBorder="1">
      <alignment vertical="center"/>
    </xf>
    <xf numFmtId="176" fontId="1" fillId="3" borderId="6" xfId="0" applyNumberFormat="1" applyFont="1" applyFill="1" applyBorder="1">
      <alignment vertical="center"/>
    </xf>
    <xf numFmtId="176" fontId="1" fillId="3" borderId="7" xfId="0" applyNumberFormat="1" applyFont="1" applyFill="1" applyBorder="1">
      <alignment vertical="center"/>
    </xf>
    <xf numFmtId="176" fontId="1" fillId="3" borderId="15" xfId="0" applyNumberFormat="1" applyFont="1" applyFill="1" applyBorder="1">
      <alignment vertical="center"/>
    </xf>
    <xf numFmtId="176" fontId="5" fillId="4" borderId="5" xfId="0" applyNumberFormat="1" applyFont="1" applyFill="1" applyBorder="1">
      <alignment vertical="center"/>
    </xf>
    <xf numFmtId="176" fontId="1" fillId="3" borderId="0" xfId="0" applyNumberFormat="1" applyFont="1" applyFill="1">
      <alignment vertical="center"/>
    </xf>
    <xf numFmtId="176" fontId="5" fillId="4" borderId="7" xfId="0" applyNumberFormat="1" applyFont="1" applyFill="1" applyBorder="1">
      <alignment vertical="center"/>
    </xf>
    <xf numFmtId="176" fontId="5" fillId="5" borderId="5" xfId="0" applyNumberFormat="1" applyFont="1" applyFill="1" applyBorder="1">
      <alignment vertical="center"/>
    </xf>
    <xf numFmtId="176" fontId="5" fillId="5" borderId="15" xfId="0" applyNumberFormat="1" applyFont="1" applyFill="1" applyBorder="1">
      <alignment vertical="center"/>
    </xf>
    <xf numFmtId="176" fontId="5" fillId="5" borderId="0" xfId="0" applyNumberFormat="1" applyFont="1" applyFill="1">
      <alignment vertical="center"/>
    </xf>
    <xf numFmtId="176" fontId="5" fillId="5" borderId="6" xfId="0" applyNumberFormat="1" applyFont="1" applyFill="1" applyBorder="1">
      <alignment vertical="center"/>
    </xf>
    <xf numFmtId="176" fontId="5" fillId="5" borderId="7" xfId="0" applyNumberFormat="1" applyFont="1" applyFill="1" applyBorder="1">
      <alignment vertical="center"/>
    </xf>
    <xf numFmtId="176" fontId="5" fillId="5" borderId="11" xfId="0" applyNumberFormat="1" applyFont="1" applyFill="1" applyBorder="1">
      <alignment vertical="center"/>
    </xf>
    <xf numFmtId="176" fontId="1" fillId="0" borderId="5" xfId="0" applyNumberFormat="1" applyFont="1" applyBorder="1" applyAlignment="1">
      <alignment horizontal="center" vertical="center"/>
    </xf>
    <xf numFmtId="176" fontId="1" fillId="4" borderId="5" xfId="0" applyNumberFormat="1" applyFont="1" applyFill="1" applyBorder="1">
      <alignment vertical="center"/>
    </xf>
    <xf numFmtId="176" fontId="1" fillId="4" borderId="7" xfId="0" applyNumberFormat="1" applyFont="1" applyFill="1" applyBorder="1">
      <alignment vertical="center"/>
    </xf>
    <xf numFmtId="176" fontId="1" fillId="6" borderId="5" xfId="0" applyNumberFormat="1" applyFont="1" applyFill="1" applyBorder="1">
      <alignment vertical="center"/>
    </xf>
    <xf numFmtId="176" fontId="1" fillId="6" borderId="15" xfId="0" applyNumberFormat="1" applyFont="1" applyFill="1" applyBorder="1">
      <alignment vertical="center"/>
    </xf>
    <xf numFmtId="176" fontId="1" fillId="6" borderId="0" xfId="0" applyNumberFormat="1" applyFont="1" applyFill="1">
      <alignment vertical="center"/>
    </xf>
    <xf numFmtId="176" fontId="1" fillId="6" borderId="6" xfId="0" applyNumberFormat="1" applyFont="1" applyFill="1" applyBorder="1">
      <alignment vertical="center"/>
    </xf>
    <xf numFmtId="176" fontId="1" fillId="6" borderId="7" xfId="0" applyNumberFormat="1" applyFont="1" applyFill="1" applyBorder="1">
      <alignment vertical="center"/>
    </xf>
    <xf numFmtId="176" fontId="1" fillId="6" borderId="11" xfId="0" applyNumberFormat="1" applyFont="1" applyFill="1" applyBorder="1">
      <alignment vertical="center"/>
    </xf>
    <xf numFmtId="176" fontId="1" fillId="5" borderId="6" xfId="0" applyNumberFormat="1" applyFont="1" applyFill="1" applyBorder="1">
      <alignment vertical="center"/>
    </xf>
    <xf numFmtId="176" fontId="1" fillId="5" borderId="7" xfId="0" applyNumberFormat="1" applyFont="1" applyFill="1" applyBorder="1">
      <alignment vertical="center"/>
    </xf>
    <xf numFmtId="0" fontId="1" fillId="0" borderId="15" xfId="0" applyFont="1" applyBorder="1">
      <alignment vertical="center"/>
    </xf>
    <xf numFmtId="0" fontId="1" fillId="0" borderId="14" xfId="0" applyFont="1" applyBorder="1">
      <alignment vertical="center"/>
    </xf>
    <xf numFmtId="177" fontId="1" fillId="0" borderId="0" xfId="0" applyNumberFormat="1" applyFont="1">
      <alignment vertical="center"/>
    </xf>
    <xf numFmtId="0" fontId="5" fillId="0" borderId="0" xfId="0" applyFont="1">
      <alignment vertical="center"/>
    </xf>
    <xf numFmtId="0" fontId="1" fillId="0" borderId="5" xfId="0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center" vertical="center"/>
    </xf>
    <xf numFmtId="176" fontId="1" fillId="4" borderId="9" xfId="0" applyNumberFormat="1" applyFont="1" applyFill="1" applyBorder="1">
      <alignment vertical="center"/>
    </xf>
    <xf numFmtId="176" fontId="1" fillId="4" borderId="11" xfId="0" applyNumberFormat="1" applyFont="1" applyFill="1" applyBorder="1">
      <alignment vertical="center"/>
    </xf>
    <xf numFmtId="176" fontId="1" fillId="5" borderId="5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0</xdr:rowOff>
    </xdr:from>
    <xdr:to>
      <xdr:col>18</xdr:col>
      <xdr:colOff>361486</xdr:colOff>
      <xdr:row>28</xdr:row>
      <xdr:rowOff>129000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D5036355-19D5-2359-E894-DA3C02095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8529" y="4493559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18</xdr:col>
      <xdr:colOff>361486</xdr:colOff>
      <xdr:row>85</xdr:row>
      <xdr:rowOff>129000</xdr:rowOff>
    </xdr:to>
    <xdr:pic>
      <xdr:nvPicPr>
        <xdr:cNvPr id="100" name="図 99">
          <a:extLst>
            <a:ext uri="{FF2B5EF4-FFF2-40B4-BE49-F238E27FC236}">
              <a16:creationId xmlns:a16="http://schemas.microsoft.com/office/drawing/2014/main" id="{53BB17C0-8249-4503-BBFD-C6130CF6F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8529" y="1487020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18</xdr:col>
      <xdr:colOff>361486</xdr:colOff>
      <xdr:row>133</xdr:row>
      <xdr:rowOff>129000</xdr:rowOff>
    </xdr:to>
    <xdr:pic>
      <xdr:nvPicPr>
        <xdr:cNvPr id="102" name="図 101">
          <a:extLst>
            <a:ext uri="{FF2B5EF4-FFF2-40B4-BE49-F238E27FC236}">
              <a16:creationId xmlns:a16="http://schemas.microsoft.com/office/drawing/2014/main" id="{70D7A8EC-97F8-4046-9716-60DC81BBC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8529" y="24059029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18</xdr:col>
      <xdr:colOff>361486</xdr:colOff>
      <xdr:row>159</xdr:row>
      <xdr:rowOff>129000</xdr:rowOff>
    </xdr:to>
    <xdr:pic>
      <xdr:nvPicPr>
        <xdr:cNvPr id="104" name="図 103">
          <a:extLst>
            <a:ext uri="{FF2B5EF4-FFF2-40B4-BE49-F238E27FC236}">
              <a16:creationId xmlns:a16="http://schemas.microsoft.com/office/drawing/2014/main" id="{55D45AEA-B816-4D8E-BC1A-D5EBB416C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8529" y="29034441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230</xdr:row>
      <xdr:rowOff>0</xdr:rowOff>
    </xdr:from>
    <xdr:to>
      <xdr:col>18</xdr:col>
      <xdr:colOff>361486</xdr:colOff>
      <xdr:row>252</xdr:row>
      <xdr:rowOff>129000</xdr:rowOff>
    </xdr:to>
    <xdr:pic>
      <xdr:nvPicPr>
        <xdr:cNvPr id="106" name="図 105">
          <a:extLst>
            <a:ext uri="{FF2B5EF4-FFF2-40B4-BE49-F238E27FC236}">
              <a16:creationId xmlns:a16="http://schemas.microsoft.com/office/drawing/2014/main" id="{83B4CB4C-F238-44F1-B7B5-601518D77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08529" y="46773353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18</xdr:col>
      <xdr:colOff>361486</xdr:colOff>
      <xdr:row>300</xdr:row>
      <xdr:rowOff>129000</xdr:rowOff>
    </xdr:to>
    <xdr:pic>
      <xdr:nvPicPr>
        <xdr:cNvPr id="108" name="図 107">
          <a:extLst>
            <a:ext uri="{FF2B5EF4-FFF2-40B4-BE49-F238E27FC236}">
              <a16:creationId xmlns:a16="http://schemas.microsoft.com/office/drawing/2014/main" id="{62760D9A-936C-4574-813F-1885C79DB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08529" y="5596217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413</xdr:row>
      <xdr:rowOff>0</xdr:rowOff>
    </xdr:from>
    <xdr:to>
      <xdr:col>18</xdr:col>
      <xdr:colOff>361486</xdr:colOff>
      <xdr:row>435</xdr:row>
      <xdr:rowOff>129000</xdr:rowOff>
    </xdr:to>
    <xdr:pic>
      <xdr:nvPicPr>
        <xdr:cNvPr id="115" name="図 114">
          <a:extLst>
            <a:ext uri="{FF2B5EF4-FFF2-40B4-BE49-F238E27FC236}">
              <a16:creationId xmlns:a16="http://schemas.microsoft.com/office/drawing/2014/main" id="{2EF2BCA5-45A2-45EA-BBD0-6E24BDC11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08529" y="81724500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461</xdr:row>
      <xdr:rowOff>0</xdr:rowOff>
    </xdr:from>
    <xdr:to>
      <xdr:col>18</xdr:col>
      <xdr:colOff>361486</xdr:colOff>
      <xdr:row>483</xdr:row>
      <xdr:rowOff>129000</xdr:rowOff>
    </xdr:to>
    <xdr:pic>
      <xdr:nvPicPr>
        <xdr:cNvPr id="117" name="図 116">
          <a:extLst>
            <a:ext uri="{FF2B5EF4-FFF2-40B4-BE49-F238E27FC236}">
              <a16:creationId xmlns:a16="http://schemas.microsoft.com/office/drawing/2014/main" id="{53E737F9-CBE8-4995-BAB0-15066DB50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08529" y="90913324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487</xdr:row>
      <xdr:rowOff>0</xdr:rowOff>
    </xdr:from>
    <xdr:to>
      <xdr:col>18</xdr:col>
      <xdr:colOff>361486</xdr:colOff>
      <xdr:row>509</xdr:row>
      <xdr:rowOff>129000</xdr:rowOff>
    </xdr:to>
    <xdr:pic>
      <xdr:nvPicPr>
        <xdr:cNvPr id="118" name="図 117">
          <a:extLst>
            <a:ext uri="{FF2B5EF4-FFF2-40B4-BE49-F238E27FC236}">
              <a16:creationId xmlns:a16="http://schemas.microsoft.com/office/drawing/2014/main" id="{3940B09C-ABAC-44EC-8F2E-44FFC940A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08529" y="95888735"/>
          <a:ext cx="8284045" cy="4320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540</xdr:row>
      <xdr:rowOff>0</xdr:rowOff>
    </xdr:from>
    <xdr:to>
      <xdr:col>3</xdr:col>
      <xdr:colOff>0</xdr:colOff>
      <xdr:row>542</xdr:row>
      <xdr:rowOff>0</xdr:rowOff>
    </xdr:to>
    <xdr:cxnSp macro="">
      <xdr:nvCxnSpPr>
        <xdr:cNvPr id="119" name="直線コネクタ 118">
          <a:extLst>
            <a:ext uri="{FF2B5EF4-FFF2-40B4-BE49-F238E27FC236}">
              <a16:creationId xmlns:a16="http://schemas.microsoft.com/office/drawing/2014/main" id="{74909B29-7CE0-44F4-93C1-61FE11B5F643}"/>
            </a:ext>
          </a:extLst>
        </xdr:cNvPr>
        <xdr:cNvCxnSpPr/>
      </xdr:nvCxnSpPr>
      <xdr:spPr>
        <a:xfrm>
          <a:off x="1008529" y="105985235"/>
          <a:ext cx="683559" cy="3810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360</xdr:row>
      <xdr:rowOff>0</xdr:rowOff>
    </xdr:from>
    <xdr:to>
      <xdr:col>3</xdr:col>
      <xdr:colOff>0</xdr:colOff>
      <xdr:row>362</xdr:row>
      <xdr:rowOff>0</xdr:rowOff>
    </xdr:to>
    <xdr:cxnSp macro="">
      <xdr:nvCxnSpPr>
        <xdr:cNvPr id="120" name="直線コネクタ 119">
          <a:extLst>
            <a:ext uri="{FF2B5EF4-FFF2-40B4-BE49-F238E27FC236}">
              <a16:creationId xmlns:a16="http://schemas.microsoft.com/office/drawing/2014/main" id="{61389437-3F71-48A1-8B46-97640275CA86}"/>
            </a:ext>
          </a:extLst>
        </xdr:cNvPr>
        <xdr:cNvCxnSpPr/>
      </xdr:nvCxnSpPr>
      <xdr:spPr>
        <a:xfrm>
          <a:off x="1008529" y="71605588"/>
          <a:ext cx="683559" cy="3810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176</xdr:row>
      <xdr:rowOff>0</xdr:rowOff>
    </xdr:from>
    <xdr:to>
      <xdr:col>3</xdr:col>
      <xdr:colOff>0</xdr:colOff>
      <xdr:row>178</xdr:row>
      <xdr:rowOff>0</xdr:rowOff>
    </xdr:to>
    <xdr:cxnSp macro="">
      <xdr:nvCxnSpPr>
        <xdr:cNvPr id="121" name="直線コネクタ 120">
          <a:extLst>
            <a:ext uri="{FF2B5EF4-FFF2-40B4-BE49-F238E27FC236}">
              <a16:creationId xmlns:a16="http://schemas.microsoft.com/office/drawing/2014/main" id="{5F164550-F5D2-4DD0-9454-540755868A7A}"/>
            </a:ext>
          </a:extLst>
        </xdr:cNvPr>
        <xdr:cNvCxnSpPr/>
      </xdr:nvCxnSpPr>
      <xdr:spPr>
        <a:xfrm>
          <a:off x="1008529" y="36463941"/>
          <a:ext cx="683559" cy="3810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626</xdr:row>
      <xdr:rowOff>0</xdr:rowOff>
    </xdr:from>
    <xdr:to>
      <xdr:col>3</xdr:col>
      <xdr:colOff>0</xdr:colOff>
      <xdr:row>628</xdr:row>
      <xdr:rowOff>22412</xdr:rowOff>
    </xdr:to>
    <xdr:cxnSp macro="">
      <xdr:nvCxnSpPr>
        <xdr:cNvPr id="124" name="直線コネクタ 123">
          <a:extLst>
            <a:ext uri="{FF2B5EF4-FFF2-40B4-BE49-F238E27FC236}">
              <a16:creationId xmlns:a16="http://schemas.microsoft.com/office/drawing/2014/main" id="{BB17C5AB-33CC-42E5-98D8-4E560BA24DCD}"/>
            </a:ext>
          </a:extLst>
        </xdr:cNvPr>
        <xdr:cNvCxnSpPr/>
      </xdr:nvCxnSpPr>
      <xdr:spPr>
        <a:xfrm>
          <a:off x="1008529" y="122390647"/>
          <a:ext cx="683559" cy="40341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740</xdr:row>
      <xdr:rowOff>0</xdr:rowOff>
    </xdr:from>
    <xdr:to>
      <xdr:col>18</xdr:col>
      <xdr:colOff>361486</xdr:colOff>
      <xdr:row>762</xdr:row>
      <xdr:rowOff>129000</xdr:rowOff>
    </xdr:to>
    <xdr:pic>
      <xdr:nvPicPr>
        <xdr:cNvPr id="138" name="図 137">
          <a:extLst>
            <a:ext uri="{FF2B5EF4-FFF2-40B4-BE49-F238E27FC236}">
              <a16:creationId xmlns:a16="http://schemas.microsoft.com/office/drawing/2014/main" id="{1E6984CC-5ED9-40D9-B07F-1AA51E7AC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08529" y="144197294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772</xdr:row>
      <xdr:rowOff>0</xdr:rowOff>
    </xdr:from>
    <xdr:to>
      <xdr:col>18</xdr:col>
      <xdr:colOff>361486</xdr:colOff>
      <xdr:row>794</xdr:row>
      <xdr:rowOff>129000</xdr:rowOff>
    </xdr:to>
    <xdr:pic>
      <xdr:nvPicPr>
        <xdr:cNvPr id="139" name="図 138">
          <a:extLst>
            <a:ext uri="{FF2B5EF4-FFF2-40B4-BE49-F238E27FC236}">
              <a16:creationId xmlns:a16="http://schemas.microsoft.com/office/drawing/2014/main" id="{EB039A85-C399-40FA-916D-2B2F4794F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08529" y="15031570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805</xdr:row>
      <xdr:rowOff>0</xdr:rowOff>
    </xdr:from>
    <xdr:to>
      <xdr:col>18</xdr:col>
      <xdr:colOff>361486</xdr:colOff>
      <xdr:row>827</xdr:row>
      <xdr:rowOff>129000</xdr:rowOff>
    </xdr:to>
    <xdr:pic>
      <xdr:nvPicPr>
        <xdr:cNvPr id="140" name="図 139">
          <a:extLst>
            <a:ext uri="{FF2B5EF4-FFF2-40B4-BE49-F238E27FC236}">
              <a16:creationId xmlns:a16="http://schemas.microsoft.com/office/drawing/2014/main" id="{648A4890-3822-4BEF-BB8B-E51E8D4AB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08529" y="156624618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829</xdr:row>
      <xdr:rowOff>0</xdr:rowOff>
    </xdr:from>
    <xdr:to>
      <xdr:col>18</xdr:col>
      <xdr:colOff>361486</xdr:colOff>
      <xdr:row>851</xdr:row>
      <xdr:rowOff>129000</xdr:rowOff>
    </xdr:to>
    <xdr:pic>
      <xdr:nvPicPr>
        <xdr:cNvPr id="141" name="図 140">
          <a:extLst>
            <a:ext uri="{FF2B5EF4-FFF2-40B4-BE49-F238E27FC236}">
              <a16:creationId xmlns:a16="http://schemas.microsoft.com/office/drawing/2014/main" id="{33B6BDFC-66C9-4CCE-AE42-31110A9D7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08529" y="161219029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18</xdr:col>
      <xdr:colOff>361486</xdr:colOff>
      <xdr:row>109</xdr:row>
      <xdr:rowOff>129000</xdr:rowOff>
    </xdr:to>
    <xdr:pic>
      <xdr:nvPicPr>
        <xdr:cNvPr id="145" name="図 144">
          <a:extLst>
            <a:ext uri="{FF2B5EF4-FFF2-40B4-BE49-F238E27FC236}">
              <a16:creationId xmlns:a16="http://schemas.microsoft.com/office/drawing/2014/main" id="{87235BE7-555B-BF12-8B2B-385A21323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08529" y="19464618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593</xdr:row>
      <xdr:rowOff>0</xdr:rowOff>
    </xdr:from>
    <xdr:to>
      <xdr:col>18</xdr:col>
      <xdr:colOff>361486</xdr:colOff>
      <xdr:row>615</xdr:row>
      <xdr:rowOff>129000</xdr:rowOff>
    </xdr:to>
    <xdr:pic>
      <xdr:nvPicPr>
        <xdr:cNvPr id="146" name="図 145">
          <a:extLst>
            <a:ext uri="{FF2B5EF4-FFF2-40B4-BE49-F238E27FC236}">
              <a16:creationId xmlns:a16="http://schemas.microsoft.com/office/drawing/2014/main" id="{625FBF70-9C1F-CCE2-2FE4-62FD5A0CB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08529" y="116104147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962</xdr:row>
      <xdr:rowOff>0</xdr:rowOff>
    </xdr:from>
    <xdr:to>
      <xdr:col>18</xdr:col>
      <xdr:colOff>361486</xdr:colOff>
      <xdr:row>984</xdr:row>
      <xdr:rowOff>129000</xdr:rowOff>
    </xdr:to>
    <xdr:pic>
      <xdr:nvPicPr>
        <xdr:cNvPr id="155" name="図 154">
          <a:extLst>
            <a:ext uri="{FF2B5EF4-FFF2-40B4-BE49-F238E27FC236}">
              <a16:creationId xmlns:a16="http://schemas.microsoft.com/office/drawing/2014/main" id="{9F3E8D4B-297F-4101-A0A1-EAB49837B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008529" y="176503853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994</xdr:row>
      <xdr:rowOff>0</xdr:rowOff>
    </xdr:from>
    <xdr:to>
      <xdr:col>18</xdr:col>
      <xdr:colOff>361486</xdr:colOff>
      <xdr:row>1016</xdr:row>
      <xdr:rowOff>129000</xdr:rowOff>
    </xdr:to>
    <xdr:pic>
      <xdr:nvPicPr>
        <xdr:cNvPr id="156" name="図 155">
          <a:extLst>
            <a:ext uri="{FF2B5EF4-FFF2-40B4-BE49-F238E27FC236}">
              <a16:creationId xmlns:a16="http://schemas.microsoft.com/office/drawing/2014/main" id="{FC0EBF56-0549-4C26-B84A-6E3C3A4A2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008529" y="18264467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1139</xdr:row>
      <xdr:rowOff>0</xdr:rowOff>
    </xdr:from>
    <xdr:to>
      <xdr:col>18</xdr:col>
      <xdr:colOff>361486</xdr:colOff>
      <xdr:row>1161</xdr:row>
      <xdr:rowOff>129000</xdr:rowOff>
    </xdr:to>
    <xdr:pic>
      <xdr:nvPicPr>
        <xdr:cNvPr id="157" name="図 156">
          <a:extLst>
            <a:ext uri="{FF2B5EF4-FFF2-40B4-BE49-F238E27FC236}">
              <a16:creationId xmlns:a16="http://schemas.microsoft.com/office/drawing/2014/main" id="{8330F41B-AF75-4E68-9A8A-72AA5A89D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008529" y="193951412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1176</xdr:row>
      <xdr:rowOff>0</xdr:rowOff>
    </xdr:from>
    <xdr:to>
      <xdr:col>18</xdr:col>
      <xdr:colOff>361486</xdr:colOff>
      <xdr:row>1198</xdr:row>
      <xdr:rowOff>129000</xdr:rowOff>
    </xdr:to>
    <xdr:pic>
      <xdr:nvPicPr>
        <xdr:cNvPr id="158" name="図 157">
          <a:extLst>
            <a:ext uri="{FF2B5EF4-FFF2-40B4-BE49-F238E27FC236}">
              <a16:creationId xmlns:a16="http://schemas.microsoft.com/office/drawing/2014/main" id="{DA140560-4144-A9B0-F7F0-0E603EC54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008529" y="200999912"/>
          <a:ext cx="8284045" cy="4320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700</xdr:row>
      <xdr:rowOff>0</xdr:rowOff>
    </xdr:from>
    <xdr:to>
      <xdr:col>3</xdr:col>
      <xdr:colOff>0</xdr:colOff>
      <xdr:row>702</xdr:row>
      <xdr:rowOff>0</xdr:rowOff>
    </xdr:to>
    <xdr:cxnSp macro="">
      <xdr:nvCxnSpPr>
        <xdr:cNvPr id="159" name="直線コネクタ 158">
          <a:extLst>
            <a:ext uri="{FF2B5EF4-FFF2-40B4-BE49-F238E27FC236}">
              <a16:creationId xmlns:a16="http://schemas.microsoft.com/office/drawing/2014/main" id="{11790CAE-D7CF-4468-A656-1F8B3BE2A050}"/>
            </a:ext>
          </a:extLst>
        </xdr:cNvPr>
        <xdr:cNvCxnSpPr/>
      </xdr:nvCxnSpPr>
      <xdr:spPr>
        <a:xfrm>
          <a:off x="1008529" y="136532471"/>
          <a:ext cx="683559" cy="3810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304</xdr:row>
      <xdr:rowOff>0</xdr:rowOff>
    </xdr:from>
    <xdr:to>
      <xdr:col>18</xdr:col>
      <xdr:colOff>361486</xdr:colOff>
      <xdr:row>326</xdr:row>
      <xdr:rowOff>129000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F57BE11-D90D-F8AB-A489-FD8BB0D7C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008529" y="60937588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18</xdr:col>
      <xdr:colOff>361486</xdr:colOff>
      <xdr:row>276</xdr:row>
      <xdr:rowOff>129000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50723E2-7003-AA37-D70C-CA01C9B2B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008529" y="51367765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437</xdr:row>
      <xdr:rowOff>0</xdr:rowOff>
    </xdr:from>
    <xdr:to>
      <xdr:col>18</xdr:col>
      <xdr:colOff>361486</xdr:colOff>
      <xdr:row>459</xdr:row>
      <xdr:rowOff>129000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17E8C3B-5825-396D-9945-5E0ACFF0E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08529" y="86318912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667</xdr:row>
      <xdr:rowOff>0</xdr:rowOff>
    </xdr:from>
    <xdr:to>
      <xdr:col>18</xdr:col>
      <xdr:colOff>361486</xdr:colOff>
      <xdr:row>689</xdr:row>
      <xdr:rowOff>129000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AE402620-B280-FFC9-6CC3-5766DFF93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008529" y="130245971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887</xdr:row>
      <xdr:rowOff>0</xdr:rowOff>
    </xdr:from>
    <xdr:to>
      <xdr:col>18</xdr:col>
      <xdr:colOff>361486</xdr:colOff>
      <xdr:row>909</xdr:row>
      <xdr:rowOff>129000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74910190-0A38-4CC5-855D-812CD35A5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008529" y="172312853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863</xdr:row>
      <xdr:rowOff>0</xdr:rowOff>
    </xdr:from>
    <xdr:to>
      <xdr:col>18</xdr:col>
      <xdr:colOff>361486</xdr:colOff>
      <xdr:row>885</xdr:row>
      <xdr:rowOff>129000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2203967-2DFB-4EBA-2654-08E19B0D9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008529" y="167718441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920</xdr:row>
      <xdr:rowOff>0</xdr:rowOff>
    </xdr:from>
    <xdr:to>
      <xdr:col>18</xdr:col>
      <xdr:colOff>361486</xdr:colOff>
      <xdr:row>942</xdr:row>
      <xdr:rowOff>129000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810AD5DA-C4D0-496B-A350-C8A1C46F3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08529" y="18207317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1029</xdr:row>
      <xdr:rowOff>0</xdr:rowOff>
    </xdr:from>
    <xdr:to>
      <xdr:col>18</xdr:col>
      <xdr:colOff>361486</xdr:colOff>
      <xdr:row>1050</xdr:row>
      <xdr:rowOff>28146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C1B10820-44DA-FBFD-A142-6593BBC14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008529" y="199543147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1092</xdr:row>
      <xdr:rowOff>0</xdr:rowOff>
    </xdr:from>
    <xdr:to>
      <xdr:col>18</xdr:col>
      <xdr:colOff>361486</xdr:colOff>
      <xdr:row>1114</xdr:row>
      <xdr:rowOff>129000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AC9AAED-FB70-7826-F6A0-ED6A6BF53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008529" y="212172176"/>
          <a:ext cx="8284045" cy="43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1055</xdr:row>
      <xdr:rowOff>0</xdr:rowOff>
    </xdr:from>
    <xdr:to>
      <xdr:col>18</xdr:col>
      <xdr:colOff>361486</xdr:colOff>
      <xdr:row>1076</xdr:row>
      <xdr:rowOff>50559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14438C-7837-94B0-E034-989CD8D2A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008529" y="202030853"/>
          <a:ext cx="8284045" cy="43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6EAA-32FC-422F-BC22-C6116538478C}">
  <dimension ref="A1:T1231"/>
  <sheetViews>
    <sheetView tabSelected="1" zoomScale="145" zoomScaleNormal="145" workbookViewId="0">
      <selection activeCell="A2" sqref="A2"/>
    </sheetView>
  </sheetViews>
  <sheetFormatPr defaultColWidth="9" defaultRowHeight="15" x14ac:dyDescent="0.4"/>
  <cols>
    <col min="1" max="1" width="4.25" style="1" customWidth="1"/>
    <col min="2" max="3" width="9" style="1"/>
    <col min="4" max="17" width="6.375" style="1" customWidth="1"/>
    <col min="18" max="19" width="6.5" style="1" customWidth="1"/>
    <col min="20" max="20" width="0.75" style="1" customWidth="1"/>
    <col min="21" max="16384" width="9" style="1"/>
  </cols>
  <sheetData>
    <row r="1" spans="1:2" ht="19.5" x14ac:dyDescent="0.4">
      <c r="A1" s="73" t="s">
        <v>180</v>
      </c>
    </row>
    <row r="3" spans="1:2" ht="16.5" x14ac:dyDescent="0.4">
      <c r="A3" s="68" t="s">
        <v>0</v>
      </c>
      <c r="B3" s="68"/>
    </row>
    <row r="4" spans="1:2" ht="16.5" x14ac:dyDescent="0.4">
      <c r="A4" s="68"/>
      <c r="B4" s="68" t="s">
        <v>135</v>
      </c>
    </row>
    <row r="6" spans="1:2" ht="16.5" x14ac:dyDescent="0.4">
      <c r="B6" s="68" t="s">
        <v>136</v>
      </c>
    </row>
    <row r="31" spans="3:3" x14ac:dyDescent="0.4">
      <c r="C31" s="1" t="s">
        <v>1</v>
      </c>
    </row>
    <row r="33" spans="3:18" x14ac:dyDescent="0.4">
      <c r="C33" s="2" t="s">
        <v>2</v>
      </c>
      <c r="D33" s="2" t="s">
        <v>3</v>
      </c>
      <c r="E33" s="3"/>
      <c r="F33" s="2" t="s">
        <v>4</v>
      </c>
      <c r="G33" s="3"/>
      <c r="H33" s="2" t="s">
        <v>5</v>
      </c>
      <c r="I33" s="3"/>
      <c r="J33" s="2" t="s">
        <v>6</v>
      </c>
      <c r="K33" s="3"/>
      <c r="M33" s="2"/>
      <c r="N33" s="4"/>
      <c r="O33" s="3"/>
      <c r="P33" s="3" t="s">
        <v>7</v>
      </c>
    </row>
    <row r="34" spans="3:18" x14ac:dyDescent="0.4">
      <c r="C34" s="2">
        <v>90</v>
      </c>
      <c r="D34" s="2">
        <f>C34/2-F34-H34-J34</f>
        <v>23</v>
      </c>
      <c r="E34" s="3"/>
      <c r="F34" s="2">
        <v>21</v>
      </c>
      <c r="G34" s="3"/>
      <c r="H34" s="2">
        <v>0</v>
      </c>
      <c r="I34" s="3"/>
      <c r="J34" s="2">
        <v>1</v>
      </c>
      <c r="K34" s="3"/>
      <c r="L34" s="1" t="s">
        <v>8</v>
      </c>
      <c r="M34" s="2" t="s">
        <v>9</v>
      </c>
      <c r="N34" s="4"/>
      <c r="O34" s="3"/>
      <c r="P34" s="5">
        <v>48</v>
      </c>
    </row>
    <row r="35" spans="3:18" x14ac:dyDescent="0.4">
      <c r="C35" s="2">
        <v>105</v>
      </c>
      <c r="D35" s="2">
        <f t="shared" ref="D35:D38" si="0">C35/2-F35-H35-J35</f>
        <v>30.5</v>
      </c>
      <c r="E35" s="3"/>
      <c r="F35" s="2">
        <v>21</v>
      </c>
      <c r="G35" s="3"/>
      <c r="H35" s="2">
        <v>0</v>
      </c>
      <c r="I35" s="3"/>
      <c r="J35" s="2">
        <v>1</v>
      </c>
      <c r="K35" s="3"/>
      <c r="M35" s="2" t="s">
        <v>10</v>
      </c>
      <c r="N35" s="4"/>
      <c r="O35" s="3"/>
      <c r="P35" s="5">
        <v>88</v>
      </c>
    </row>
    <row r="36" spans="3:18" x14ac:dyDescent="0.4">
      <c r="C36" s="2">
        <v>120</v>
      </c>
      <c r="D36" s="2">
        <f t="shared" si="0"/>
        <v>38</v>
      </c>
      <c r="E36" s="3"/>
      <c r="F36" s="2">
        <v>21</v>
      </c>
      <c r="G36" s="3"/>
      <c r="H36" s="2">
        <v>0</v>
      </c>
      <c r="I36" s="3"/>
      <c r="J36" s="2">
        <v>1</v>
      </c>
      <c r="K36" s="3"/>
      <c r="M36" s="2" t="s">
        <v>11</v>
      </c>
      <c r="N36" s="4"/>
      <c r="O36" s="3"/>
      <c r="P36" s="6">
        <f>(P35-P34)/2</f>
        <v>20</v>
      </c>
    </row>
    <row r="37" spans="3:18" x14ac:dyDescent="0.4">
      <c r="C37" s="2">
        <v>150</v>
      </c>
      <c r="D37" s="2">
        <f t="shared" si="0"/>
        <v>53</v>
      </c>
      <c r="E37" s="3"/>
      <c r="F37" s="2">
        <v>21</v>
      </c>
      <c r="G37" s="3"/>
      <c r="H37" s="2">
        <v>0</v>
      </c>
      <c r="I37" s="3"/>
      <c r="J37" s="2">
        <v>1</v>
      </c>
      <c r="K37" s="3"/>
    </row>
    <row r="38" spans="3:18" x14ac:dyDescent="0.4">
      <c r="C38" s="2">
        <v>180</v>
      </c>
      <c r="D38" s="2">
        <f t="shared" si="0"/>
        <v>68</v>
      </c>
      <c r="E38" s="3"/>
      <c r="F38" s="2">
        <v>21</v>
      </c>
      <c r="G38" s="3"/>
      <c r="H38" s="2">
        <v>0</v>
      </c>
      <c r="I38" s="3"/>
      <c r="J38" s="2">
        <v>1</v>
      </c>
      <c r="K38" s="3"/>
    </row>
    <row r="40" spans="3:18" x14ac:dyDescent="0.4">
      <c r="C40" s="7" t="s">
        <v>12</v>
      </c>
      <c r="D40" s="2" t="s">
        <v>13</v>
      </c>
      <c r="E40" s="3"/>
      <c r="F40" s="2" t="s">
        <v>14</v>
      </c>
      <c r="G40" s="3"/>
      <c r="H40" s="2" t="s">
        <v>15</v>
      </c>
      <c r="I40" s="3"/>
      <c r="J40" s="2" t="s">
        <v>16</v>
      </c>
      <c r="K40" s="3"/>
      <c r="L40" s="2" t="s">
        <v>17</v>
      </c>
      <c r="M40" s="3"/>
      <c r="O40" s="2" t="s">
        <v>18</v>
      </c>
      <c r="P40" s="4"/>
      <c r="Q40" s="3"/>
    </row>
    <row r="41" spans="3:18" x14ac:dyDescent="0.4">
      <c r="C41" s="7">
        <v>90</v>
      </c>
      <c r="D41" s="2">
        <f>C41-15</f>
        <v>75</v>
      </c>
      <c r="E41" s="3"/>
      <c r="F41" s="2">
        <f>D41-10</f>
        <v>65</v>
      </c>
      <c r="G41" s="3"/>
      <c r="H41" s="8" t="s">
        <v>19</v>
      </c>
      <c r="I41" s="3"/>
      <c r="J41" s="2">
        <f>C41+3</f>
        <v>93</v>
      </c>
      <c r="K41" s="3"/>
      <c r="L41" s="8" t="s">
        <v>19</v>
      </c>
      <c r="M41" s="3"/>
      <c r="O41" s="7" t="s">
        <v>20</v>
      </c>
      <c r="P41" s="7" t="s">
        <v>21</v>
      </c>
      <c r="Q41" s="7" t="s">
        <v>22</v>
      </c>
    </row>
    <row r="42" spans="3:18" x14ac:dyDescent="0.4">
      <c r="C42" s="7">
        <v>105</v>
      </c>
      <c r="D42" s="2">
        <f t="shared" ref="D42:D45" si="1">C42-15</f>
        <v>90</v>
      </c>
      <c r="E42" s="3"/>
      <c r="F42" s="2">
        <f t="shared" ref="F42:F45" si="2">D42-10</f>
        <v>80</v>
      </c>
      <c r="G42" s="3"/>
      <c r="H42" s="8" t="s">
        <v>19</v>
      </c>
      <c r="I42" s="3"/>
      <c r="J42" s="2">
        <f t="shared" ref="J42:J45" si="3">C42+3</f>
        <v>108</v>
      </c>
      <c r="K42" s="3"/>
      <c r="L42" s="8" t="s">
        <v>19</v>
      </c>
      <c r="M42" s="3"/>
      <c r="O42" s="7">
        <v>21</v>
      </c>
      <c r="P42" s="7">
        <v>5</v>
      </c>
      <c r="Q42" s="9">
        <f>P42/O42</f>
        <v>0.23809523809523808</v>
      </c>
    </row>
    <row r="43" spans="3:18" x14ac:dyDescent="0.4">
      <c r="C43" s="7">
        <v>120</v>
      </c>
      <c r="D43" s="2">
        <f t="shared" si="1"/>
        <v>105</v>
      </c>
      <c r="E43" s="3"/>
      <c r="F43" s="2">
        <f t="shared" si="2"/>
        <v>95</v>
      </c>
      <c r="G43" s="3"/>
      <c r="H43" s="8" t="s">
        <v>19</v>
      </c>
      <c r="I43" s="3"/>
      <c r="J43" s="2">
        <f t="shared" si="3"/>
        <v>123</v>
      </c>
      <c r="K43" s="3"/>
      <c r="L43" s="8" t="s">
        <v>19</v>
      </c>
      <c r="M43" s="3"/>
      <c r="O43" s="7">
        <v>24</v>
      </c>
      <c r="P43" s="7">
        <f>Q$172*O43</f>
        <v>5.7142857142857135</v>
      </c>
      <c r="Q43" s="10"/>
    </row>
    <row r="44" spans="3:18" x14ac:dyDescent="0.4">
      <c r="C44" s="7">
        <v>150</v>
      </c>
      <c r="D44" s="2">
        <f t="shared" si="1"/>
        <v>135</v>
      </c>
      <c r="E44" s="3"/>
      <c r="F44" s="2">
        <f t="shared" si="2"/>
        <v>125</v>
      </c>
      <c r="G44" s="3"/>
      <c r="H44" s="8" t="s">
        <v>19</v>
      </c>
      <c r="I44" s="3"/>
      <c r="J44" s="2">
        <f t="shared" si="3"/>
        <v>153</v>
      </c>
      <c r="K44" s="3"/>
      <c r="L44" s="8" t="s">
        <v>19</v>
      </c>
      <c r="M44" s="3"/>
      <c r="O44" s="7">
        <v>18</v>
      </c>
      <c r="P44" s="7">
        <f>Q$172*O44</f>
        <v>4.2857142857142856</v>
      </c>
      <c r="Q44" s="11"/>
    </row>
    <row r="45" spans="3:18" x14ac:dyDescent="0.4">
      <c r="C45" s="7">
        <v>180</v>
      </c>
      <c r="D45" s="2">
        <f t="shared" si="1"/>
        <v>165</v>
      </c>
      <c r="E45" s="3"/>
      <c r="F45" s="2">
        <f t="shared" si="2"/>
        <v>155</v>
      </c>
      <c r="G45" s="3"/>
      <c r="H45" s="8" t="s">
        <v>19</v>
      </c>
      <c r="I45" s="3"/>
      <c r="J45" s="2">
        <f t="shared" si="3"/>
        <v>183</v>
      </c>
      <c r="K45" s="3"/>
      <c r="L45" s="8" t="s">
        <v>19</v>
      </c>
      <c r="M45" s="3"/>
    </row>
    <row r="47" spans="3:18" x14ac:dyDescent="0.4">
      <c r="C47" s="12" t="s">
        <v>23</v>
      </c>
      <c r="D47" s="13"/>
      <c r="E47" s="9">
        <v>90</v>
      </c>
      <c r="F47" s="9">
        <v>105</v>
      </c>
      <c r="G47" s="9">
        <v>120</v>
      </c>
      <c r="H47" s="9">
        <v>150</v>
      </c>
      <c r="I47" s="9">
        <v>180</v>
      </c>
      <c r="J47" s="9">
        <v>210</v>
      </c>
      <c r="K47" s="9">
        <v>240</v>
      </c>
      <c r="L47" s="9">
        <v>270</v>
      </c>
      <c r="M47" s="9">
        <v>300</v>
      </c>
      <c r="N47" s="9">
        <v>330</v>
      </c>
      <c r="O47" s="9">
        <v>360</v>
      </c>
      <c r="P47" s="9">
        <v>390</v>
      </c>
      <c r="Q47" s="14">
        <v>420</v>
      </c>
      <c r="R47" s="14">
        <v>450</v>
      </c>
    </row>
    <row r="48" spans="3:18" x14ac:dyDescent="0.4">
      <c r="C48" s="11" t="s">
        <v>24</v>
      </c>
      <c r="D48" s="15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6"/>
      <c r="R48" s="16"/>
    </row>
    <row r="49" spans="2:18" x14ac:dyDescent="0.4">
      <c r="C49" s="17"/>
      <c r="D49" s="69" t="s">
        <v>170</v>
      </c>
      <c r="E49" s="9">
        <f>E47*2/3</f>
        <v>60</v>
      </c>
      <c r="F49" s="9">
        <f t="shared" ref="F49:R49" si="4">F47*2/3</f>
        <v>70</v>
      </c>
      <c r="G49" s="9">
        <f t="shared" si="4"/>
        <v>80</v>
      </c>
      <c r="H49" s="9">
        <f t="shared" si="4"/>
        <v>100</v>
      </c>
      <c r="I49" s="9">
        <f t="shared" si="4"/>
        <v>120</v>
      </c>
      <c r="J49" s="9">
        <f t="shared" si="4"/>
        <v>140</v>
      </c>
      <c r="K49" s="9">
        <f t="shared" si="4"/>
        <v>160</v>
      </c>
      <c r="L49" s="9">
        <f t="shared" si="4"/>
        <v>180</v>
      </c>
      <c r="M49" s="9">
        <f t="shared" si="4"/>
        <v>200</v>
      </c>
      <c r="N49" s="9">
        <f t="shared" si="4"/>
        <v>220</v>
      </c>
      <c r="O49" s="9">
        <f t="shared" si="4"/>
        <v>240</v>
      </c>
      <c r="P49" s="9">
        <f t="shared" si="4"/>
        <v>260</v>
      </c>
      <c r="Q49" s="9">
        <f t="shared" si="4"/>
        <v>280</v>
      </c>
      <c r="R49" s="9">
        <f t="shared" si="4"/>
        <v>300</v>
      </c>
    </row>
    <row r="50" spans="2:18" x14ac:dyDescent="0.4">
      <c r="C50" s="15"/>
      <c r="D50" s="15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6"/>
      <c r="R50" s="16"/>
    </row>
    <row r="52" spans="2:18" x14ac:dyDescent="0.4">
      <c r="C52" s="1" t="s">
        <v>8</v>
      </c>
      <c r="D52" s="18" t="s">
        <v>25</v>
      </c>
      <c r="F52" s="18" t="s">
        <v>26</v>
      </c>
      <c r="L52" s="1" t="s">
        <v>27</v>
      </c>
      <c r="P52" s="1" t="s">
        <v>28</v>
      </c>
    </row>
    <row r="53" spans="2:18" x14ac:dyDescent="0.4">
      <c r="D53" s="18" t="s">
        <v>29</v>
      </c>
      <c r="F53" s="18" t="s">
        <v>30</v>
      </c>
      <c r="L53" s="1" t="s">
        <v>31</v>
      </c>
      <c r="M53" s="1">
        <f>P165/2</f>
        <v>24</v>
      </c>
      <c r="P53" s="1" t="s">
        <v>32</v>
      </c>
    </row>
    <row r="54" spans="2:18" x14ac:dyDescent="0.4">
      <c r="P54" s="1" t="s">
        <v>33</v>
      </c>
    </row>
    <row r="55" spans="2:18" x14ac:dyDescent="0.4">
      <c r="F55" s="18"/>
      <c r="P55" s="1" t="s">
        <v>34</v>
      </c>
    </row>
    <row r="56" spans="2:18" x14ac:dyDescent="0.4">
      <c r="F56" s="18"/>
    </row>
    <row r="57" spans="2:18" x14ac:dyDescent="0.4">
      <c r="F57" s="18"/>
      <c r="L57" s="19" t="s">
        <v>35</v>
      </c>
    </row>
    <row r="58" spans="2:18" x14ac:dyDescent="0.4">
      <c r="F58" s="18"/>
      <c r="L58" s="19" t="s">
        <v>36</v>
      </c>
    </row>
    <row r="59" spans="2:18" x14ac:dyDescent="0.4">
      <c r="D59" s="18"/>
    </row>
    <row r="60" spans="2:18" x14ac:dyDescent="0.4">
      <c r="D60" s="18"/>
    </row>
    <row r="61" spans="2:18" x14ac:dyDescent="0.4">
      <c r="D61" s="18"/>
    </row>
    <row r="62" spans="2:18" x14ac:dyDescent="0.4">
      <c r="D62" s="18"/>
    </row>
    <row r="63" spans="2:18" ht="16.5" x14ac:dyDescent="0.4">
      <c r="B63" s="68" t="s">
        <v>137</v>
      </c>
    </row>
    <row r="87" spans="2:2" ht="16.5" x14ac:dyDescent="0.4">
      <c r="B87" s="68" t="s">
        <v>138</v>
      </c>
    </row>
    <row r="111" spans="2:2" ht="16.5" x14ac:dyDescent="0.4">
      <c r="B111" s="68" t="s">
        <v>139</v>
      </c>
    </row>
    <row r="137" spans="2:2" ht="16.5" x14ac:dyDescent="0.4">
      <c r="B137" s="68" t="s">
        <v>140</v>
      </c>
    </row>
    <row r="164" spans="3:19" x14ac:dyDescent="0.4">
      <c r="C164" s="2" t="s">
        <v>2</v>
      </c>
      <c r="D164" s="2" t="s">
        <v>3</v>
      </c>
      <c r="E164" s="3"/>
      <c r="F164" s="2" t="s">
        <v>4</v>
      </c>
      <c r="G164" s="3"/>
      <c r="H164" s="2" t="s">
        <v>5</v>
      </c>
      <c r="I164" s="3"/>
      <c r="J164" s="2" t="s">
        <v>6</v>
      </c>
      <c r="K164" s="3"/>
      <c r="M164" s="2"/>
      <c r="N164" s="4"/>
      <c r="O164" s="3"/>
      <c r="P164" s="3" t="s">
        <v>7</v>
      </c>
    </row>
    <row r="165" spans="3:19" x14ac:dyDescent="0.4">
      <c r="C165" s="2">
        <v>105</v>
      </c>
      <c r="D165" s="2">
        <f t="shared" ref="D165:D168" si="5">C165/2-F165-H165-J165</f>
        <v>18</v>
      </c>
      <c r="E165" s="3"/>
      <c r="F165" s="2">
        <v>21</v>
      </c>
      <c r="G165" s="3"/>
      <c r="H165" s="2">
        <v>12.5</v>
      </c>
      <c r="I165" s="3"/>
      <c r="J165" s="2">
        <v>1</v>
      </c>
      <c r="K165" s="3"/>
      <c r="M165" s="2" t="s">
        <v>9</v>
      </c>
      <c r="N165" s="4"/>
      <c r="O165" s="3"/>
      <c r="P165" s="5">
        <v>48</v>
      </c>
    </row>
    <row r="166" spans="3:19" x14ac:dyDescent="0.4">
      <c r="C166" s="2">
        <v>120</v>
      </c>
      <c r="D166" s="2">
        <f t="shared" si="5"/>
        <v>25.5</v>
      </c>
      <c r="E166" s="3"/>
      <c r="F166" s="2">
        <v>21</v>
      </c>
      <c r="G166" s="3"/>
      <c r="H166" s="2">
        <v>12.5</v>
      </c>
      <c r="I166" s="3"/>
      <c r="J166" s="2">
        <v>1</v>
      </c>
      <c r="K166" s="3"/>
      <c r="M166" s="2" t="s">
        <v>10</v>
      </c>
      <c r="N166" s="4"/>
      <c r="O166" s="3"/>
      <c r="P166" s="5">
        <v>88</v>
      </c>
    </row>
    <row r="167" spans="3:19" x14ac:dyDescent="0.4">
      <c r="C167" s="2">
        <v>150</v>
      </c>
      <c r="D167" s="2">
        <f t="shared" si="5"/>
        <v>40.5</v>
      </c>
      <c r="E167" s="3"/>
      <c r="F167" s="2">
        <v>21</v>
      </c>
      <c r="G167" s="3"/>
      <c r="H167" s="2">
        <v>12.5</v>
      </c>
      <c r="I167" s="3"/>
      <c r="J167" s="2">
        <v>1</v>
      </c>
      <c r="K167" s="3"/>
      <c r="M167" s="2" t="s">
        <v>11</v>
      </c>
      <c r="N167" s="4"/>
      <c r="O167" s="3"/>
      <c r="P167" s="6">
        <f>(P166-P165)/2</f>
        <v>20</v>
      </c>
    </row>
    <row r="168" spans="3:19" x14ac:dyDescent="0.4">
      <c r="C168" s="2">
        <v>180</v>
      </c>
      <c r="D168" s="2">
        <f t="shared" si="5"/>
        <v>55.5</v>
      </c>
      <c r="E168" s="3"/>
      <c r="F168" s="2">
        <v>21</v>
      </c>
      <c r="G168" s="3"/>
      <c r="H168" s="2">
        <v>12.5</v>
      </c>
      <c r="I168" s="3"/>
      <c r="J168" s="2">
        <v>1</v>
      </c>
      <c r="K168" s="3"/>
    </row>
    <row r="170" spans="3:19" x14ac:dyDescent="0.4">
      <c r="C170" s="7" t="s">
        <v>12</v>
      </c>
      <c r="D170" s="2" t="s">
        <v>13</v>
      </c>
      <c r="E170" s="3"/>
      <c r="F170" s="2" t="s">
        <v>14</v>
      </c>
      <c r="G170" s="3"/>
      <c r="H170" s="2" t="s">
        <v>15</v>
      </c>
      <c r="I170" s="3"/>
      <c r="J170" s="2" t="s">
        <v>16</v>
      </c>
      <c r="K170" s="3"/>
      <c r="L170" s="2" t="s">
        <v>17</v>
      </c>
      <c r="M170" s="3"/>
      <c r="O170" s="2" t="s">
        <v>18</v>
      </c>
      <c r="P170" s="4"/>
      <c r="Q170" s="3"/>
    </row>
    <row r="171" spans="3:19" x14ac:dyDescent="0.4">
      <c r="C171" s="7">
        <v>105</v>
      </c>
      <c r="D171" s="2">
        <f>H171-($P$167*2)</f>
        <v>63</v>
      </c>
      <c r="E171" s="3"/>
      <c r="F171" s="2">
        <f t="shared" ref="F171:F174" si="6">D171-10</f>
        <v>53</v>
      </c>
      <c r="G171" s="3"/>
      <c r="H171" s="4">
        <f>C171-((C171-105)/15*4)-2</f>
        <v>103</v>
      </c>
      <c r="I171" s="3"/>
      <c r="J171" s="2">
        <f t="shared" ref="J171:J174" si="7">C171+3</f>
        <v>108</v>
      </c>
      <c r="K171" s="3"/>
      <c r="L171" s="2">
        <f>(H171-D171)/2</f>
        <v>20</v>
      </c>
      <c r="M171" s="3"/>
      <c r="O171" s="7" t="s">
        <v>20</v>
      </c>
      <c r="P171" s="7" t="s">
        <v>21</v>
      </c>
      <c r="Q171" s="7" t="s">
        <v>22</v>
      </c>
    </row>
    <row r="172" spans="3:19" x14ac:dyDescent="0.4">
      <c r="C172" s="7">
        <v>120</v>
      </c>
      <c r="D172" s="2">
        <f>H172-($P$167*2)</f>
        <v>74</v>
      </c>
      <c r="E172" s="3"/>
      <c r="F172" s="2">
        <f t="shared" si="6"/>
        <v>64</v>
      </c>
      <c r="G172" s="3"/>
      <c r="H172" s="4">
        <f>C172-((C172-105)/15*4)-2</f>
        <v>114</v>
      </c>
      <c r="I172" s="3"/>
      <c r="J172" s="2">
        <f t="shared" si="7"/>
        <v>123</v>
      </c>
      <c r="K172" s="3"/>
      <c r="L172" s="2">
        <f>(H172-D172)/2</f>
        <v>20</v>
      </c>
      <c r="M172" s="3"/>
      <c r="O172" s="7">
        <v>21</v>
      </c>
      <c r="P172" s="7">
        <v>5</v>
      </c>
      <c r="Q172" s="9">
        <f>P172/O172</f>
        <v>0.23809523809523808</v>
      </c>
    </row>
    <row r="173" spans="3:19" x14ac:dyDescent="0.4">
      <c r="C173" s="7">
        <v>150</v>
      </c>
      <c r="D173" s="2">
        <f t="shared" ref="D173:D174" si="8">H173-($P$167*2)</f>
        <v>96</v>
      </c>
      <c r="E173" s="3"/>
      <c r="F173" s="2">
        <f t="shared" si="6"/>
        <v>86</v>
      </c>
      <c r="G173" s="3"/>
      <c r="H173" s="4">
        <f t="shared" ref="H173:H174" si="9">C173-((C173-105)/15*4)-2</f>
        <v>136</v>
      </c>
      <c r="I173" s="3"/>
      <c r="J173" s="2">
        <f t="shared" si="7"/>
        <v>153</v>
      </c>
      <c r="K173" s="3"/>
      <c r="L173" s="2">
        <f>(H173-D173)/2</f>
        <v>20</v>
      </c>
      <c r="M173" s="3"/>
      <c r="O173" s="7">
        <v>24</v>
      </c>
      <c r="P173" s="7">
        <f>Q172*O173</f>
        <v>5.7142857142857135</v>
      </c>
      <c r="Q173" s="10"/>
    </row>
    <row r="174" spans="3:19" x14ac:dyDescent="0.4">
      <c r="C174" s="7">
        <v>180</v>
      </c>
      <c r="D174" s="2">
        <f t="shared" si="8"/>
        <v>118</v>
      </c>
      <c r="E174" s="3"/>
      <c r="F174" s="2">
        <f t="shared" si="6"/>
        <v>108</v>
      </c>
      <c r="G174" s="3"/>
      <c r="H174" s="4">
        <f t="shared" si="9"/>
        <v>158</v>
      </c>
      <c r="I174" s="3"/>
      <c r="J174" s="2">
        <f t="shared" si="7"/>
        <v>183</v>
      </c>
      <c r="K174" s="3"/>
      <c r="L174" s="2">
        <f>(H174-D174)/2</f>
        <v>20</v>
      </c>
      <c r="M174" s="3"/>
      <c r="O174" s="7">
        <v>18</v>
      </c>
      <c r="P174" s="7">
        <f>Q172*O174</f>
        <v>4.2857142857142856</v>
      </c>
      <c r="Q174" s="11"/>
    </row>
    <row r="175" spans="3:19" x14ac:dyDescent="0.4">
      <c r="C175" s="20"/>
      <c r="D175" s="20"/>
      <c r="E175" s="20"/>
      <c r="F175" s="20"/>
      <c r="G175" s="20"/>
      <c r="H175" s="21"/>
      <c r="I175" s="20"/>
      <c r="J175" s="20"/>
      <c r="K175" s="20"/>
      <c r="L175" s="21"/>
      <c r="M175" s="20"/>
      <c r="S175" s="9" t="s">
        <v>170</v>
      </c>
    </row>
    <row r="176" spans="3:19" x14ac:dyDescent="0.4">
      <c r="C176" s="1" t="s">
        <v>37</v>
      </c>
      <c r="S176" s="11" t="s">
        <v>103</v>
      </c>
    </row>
    <row r="177" spans="3:19" x14ac:dyDescent="0.4">
      <c r="C177" s="13" t="s">
        <v>38</v>
      </c>
      <c r="D177" s="13" t="s">
        <v>39</v>
      </c>
      <c r="E177" s="9">
        <v>90</v>
      </c>
      <c r="F177" s="9">
        <v>105</v>
      </c>
      <c r="G177" s="9">
        <v>120</v>
      </c>
      <c r="H177" s="9">
        <v>150</v>
      </c>
      <c r="I177" s="9">
        <v>180</v>
      </c>
      <c r="J177" s="9">
        <v>210</v>
      </c>
      <c r="K177" s="9">
        <v>240</v>
      </c>
      <c r="L177" s="9">
        <v>270</v>
      </c>
      <c r="M177" s="9">
        <v>300</v>
      </c>
      <c r="N177" s="9">
        <v>330</v>
      </c>
      <c r="O177" s="9">
        <v>360</v>
      </c>
      <c r="P177" s="9">
        <v>390</v>
      </c>
      <c r="Q177" s="14">
        <v>420</v>
      </c>
      <c r="R177" s="14">
        <v>450</v>
      </c>
    </row>
    <row r="178" spans="3:19" x14ac:dyDescent="0.4">
      <c r="C178" s="15" t="s">
        <v>40</v>
      </c>
      <c r="D178" s="15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6"/>
      <c r="R178" s="16"/>
    </row>
    <row r="179" spans="3:19" x14ac:dyDescent="0.4">
      <c r="C179" s="22">
        <v>90</v>
      </c>
      <c r="D179" s="23">
        <f>E179-P$165/2</f>
        <v>36</v>
      </c>
      <c r="E179" s="24">
        <f>$C179*2/3</f>
        <v>60</v>
      </c>
      <c r="F179" s="24">
        <f t="shared" ref="F179:R179" si="10">$C179*2/3</f>
        <v>60</v>
      </c>
      <c r="G179" s="24">
        <f t="shared" si="10"/>
        <v>60</v>
      </c>
      <c r="H179" s="24">
        <f t="shared" si="10"/>
        <v>60</v>
      </c>
      <c r="I179" s="24">
        <f t="shared" si="10"/>
        <v>60</v>
      </c>
      <c r="J179" s="24">
        <f t="shared" si="10"/>
        <v>60</v>
      </c>
      <c r="K179" s="24">
        <f t="shared" si="10"/>
        <v>60</v>
      </c>
      <c r="L179" s="24">
        <f t="shared" si="10"/>
        <v>60</v>
      </c>
      <c r="M179" s="24">
        <f t="shared" si="10"/>
        <v>60</v>
      </c>
      <c r="N179" s="24">
        <f t="shared" si="10"/>
        <v>60</v>
      </c>
      <c r="O179" s="24">
        <f t="shared" si="10"/>
        <v>60</v>
      </c>
      <c r="P179" s="24">
        <f t="shared" si="10"/>
        <v>60</v>
      </c>
      <c r="Q179" s="24">
        <f t="shared" si="10"/>
        <v>60</v>
      </c>
      <c r="R179" s="25">
        <f t="shared" si="10"/>
        <v>60</v>
      </c>
    </row>
    <row r="180" spans="3:19" x14ac:dyDescent="0.4">
      <c r="C180" s="22"/>
      <c r="D180" s="26"/>
      <c r="E180" s="24"/>
      <c r="F180" s="27"/>
      <c r="G180" s="28"/>
      <c r="H180" s="27"/>
      <c r="I180" s="28"/>
      <c r="J180" s="27"/>
      <c r="K180" s="28"/>
      <c r="L180" s="27"/>
      <c r="M180" s="29"/>
      <c r="N180" s="27"/>
      <c r="O180" s="28"/>
      <c r="P180" s="27"/>
      <c r="Q180" s="30"/>
      <c r="R180" s="29"/>
    </row>
    <row r="181" spans="3:19" x14ac:dyDescent="0.4">
      <c r="C181" s="17">
        <v>105</v>
      </c>
      <c r="D181" s="23">
        <f>R181-P$165/2</f>
        <v>36</v>
      </c>
      <c r="E181" s="31" t="s">
        <v>41</v>
      </c>
      <c r="F181" s="25">
        <f>F182-$P$167</f>
        <v>60</v>
      </c>
      <c r="G181" s="25">
        <f t="shared" ref="G181:R181" si="11">G182-$P$167</f>
        <v>60</v>
      </c>
      <c r="H181" s="25">
        <f t="shared" si="11"/>
        <v>60</v>
      </c>
      <c r="I181" s="25">
        <f t="shared" si="11"/>
        <v>60</v>
      </c>
      <c r="J181" s="25">
        <f t="shared" si="11"/>
        <v>60</v>
      </c>
      <c r="K181" s="25">
        <f t="shared" si="11"/>
        <v>60</v>
      </c>
      <c r="L181" s="25">
        <f t="shared" si="11"/>
        <v>60</v>
      </c>
      <c r="M181" s="25">
        <f t="shared" si="11"/>
        <v>60</v>
      </c>
      <c r="N181" s="25">
        <f t="shared" si="11"/>
        <v>60</v>
      </c>
      <c r="O181" s="25">
        <f t="shared" si="11"/>
        <v>60</v>
      </c>
      <c r="P181" s="25">
        <f t="shared" si="11"/>
        <v>60</v>
      </c>
      <c r="Q181" s="25">
        <f t="shared" si="11"/>
        <v>60</v>
      </c>
      <c r="R181" s="25">
        <f t="shared" si="11"/>
        <v>60</v>
      </c>
    </row>
    <row r="182" spans="3:19" x14ac:dyDescent="0.4">
      <c r="C182" s="15"/>
      <c r="D182" s="32">
        <f>R182-P$166/2</f>
        <v>36</v>
      </c>
      <c r="E182" s="33"/>
      <c r="F182" s="29">
        <f>$C181*2/3+10</f>
        <v>80</v>
      </c>
      <c r="G182" s="29">
        <f t="shared" ref="G182:R182" si="12">$C181*2/3+10</f>
        <v>80</v>
      </c>
      <c r="H182" s="29">
        <f t="shared" si="12"/>
        <v>80</v>
      </c>
      <c r="I182" s="29">
        <f t="shared" si="12"/>
        <v>80</v>
      </c>
      <c r="J182" s="29">
        <f t="shared" si="12"/>
        <v>80</v>
      </c>
      <c r="K182" s="29">
        <f t="shared" si="12"/>
        <v>80</v>
      </c>
      <c r="L182" s="29">
        <f t="shared" si="12"/>
        <v>80</v>
      </c>
      <c r="M182" s="29">
        <f t="shared" si="12"/>
        <v>80</v>
      </c>
      <c r="N182" s="29">
        <f t="shared" si="12"/>
        <v>80</v>
      </c>
      <c r="O182" s="29">
        <f t="shared" si="12"/>
        <v>80</v>
      </c>
      <c r="P182" s="29">
        <f t="shared" si="12"/>
        <v>80</v>
      </c>
      <c r="Q182" s="29">
        <f t="shared" si="12"/>
        <v>80</v>
      </c>
      <c r="R182" s="29">
        <f t="shared" si="12"/>
        <v>80</v>
      </c>
    </row>
    <row r="183" spans="3:19" x14ac:dyDescent="0.4">
      <c r="C183" s="22">
        <v>120</v>
      </c>
      <c r="D183" s="23">
        <f>R183-P$165/2</f>
        <v>46</v>
      </c>
      <c r="E183" s="34" t="s">
        <v>41</v>
      </c>
      <c r="F183" s="35">
        <f>F$177*2/3+10-$P$167</f>
        <v>60</v>
      </c>
      <c r="G183" s="25">
        <f t="shared" ref="G183:R183" si="13">G184-$P$167</f>
        <v>70</v>
      </c>
      <c r="H183" s="25">
        <f t="shared" si="13"/>
        <v>70</v>
      </c>
      <c r="I183" s="25">
        <f t="shared" si="13"/>
        <v>70</v>
      </c>
      <c r="J183" s="25">
        <f t="shared" si="13"/>
        <v>70</v>
      </c>
      <c r="K183" s="25">
        <f t="shared" si="13"/>
        <v>70</v>
      </c>
      <c r="L183" s="25">
        <f t="shared" si="13"/>
        <v>70</v>
      </c>
      <c r="M183" s="25">
        <f t="shared" si="13"/>
        <v>70</v>
      </c>
      <c r="N183" s="25">
        <f t="shared" si="13"/>
        <v>70</v>
      </c>
      <c r="O183" s="25">
        <f t="shared" si="13"/>
        <v>70</v>
      </c>
      <c r="P183" s="25">
        <f t="shared" si="13"/>
        <v>70</v>
      </c>
      <c r="Q183" s="25">
        <f t="shared" si="13"/>
        <v>70</v>
      </c>
      <c r="R183" s="25">
        <f t="shared" si="13"/>
        <v>70</v>
      </c>
    </row>
    <row r="184" spans="3:19" x14ac:dyDescent="0.4">
      <c r="C184" s="22"/>
      <c r="D184" s="32">
        <f>R184-P$166/2</f>
        <v>46</v>
      </c>
      <c r="E184" s="24"/>
      <c r="F184" s="36"/>
      <c r="G184" s="29">
        <f t="shared" ref="G184:R184" si="14">$C183*2/3+10</f>
        <v>90</v>
      </c>
      <c r="H184" s="29">
        <f t="shared" si="14"/>
        <v>90</v>
      </c>
      <c r="I184" s="29">
        <f t="shared" si="14"/>
        <v>90</v>
      </c>
      <c r="J184" s="29">
        <f t="shared" si="14"/>
        <v>90</v>
      </c>
      <c r="K184" s="29">
        <f t="shared" si="14"/>
        <v>90</v>
      </c>
      <c r="L184" s="29">
        <f t="shared" si="14"/>
        <v>90</v>
      </c>
      <c r="M184" s="29">
        <f t="shared" si="14"/>
        <v>90</v>
      </c>
      <c r="N184" s="29">
        <f t="shared" si="14"/>
        <v>90</v>
      </c>
      <c r="O184" s="29">
        <f t="shared" si="14"/>
        <v>90</v>
      </c>
      <c r="P184" s="29">
        <f t="shared" si="14"/>
        <v>90</v>
      </c>
      <c r="Q184" s="29">
        <f t="shared" si="14"/>
        <v>90</v>
      </c>
      <c r="R184" s="29">
        <f t="shared" si="14"/>
        <v>90</v>
      </c>
    </row>
    <row r="185" spans="3:19" x14ac:dyDescent="0.4">
      <c r="C185" s="17">
        <v>150</v>
      </c>
      <c r="D185" s="23">
        <f>R185-P$165/2</f>
        <v>66</v>
      </c>
      <c r="E185" s="31" t="s">
        <v>41</v>
      </c>
      <c r="F185" s="35">
        <f>F$177*2/3+10-$P$167</f>
        <v>60</v>
      </c>
      <c r="G185" s="35">
        <f>G$177*2/3+10-$P$167</f>
        <v>70</v>
      </c>
      <c r="H185" s="25">
        <f t="shared" ref="H185:R185" si="15">H186-$P$167</f>
        <v>90</v>
      </c>
      <c r="I185" s="25">
        <f t="shared" si="15"/>
        <v>90</v>
      </c>
      <c r="J185" s="25">
        <f t="shared" si="15"/>
        <v>90</v>
      </c>
      <c r="K185" s="25">
        <f t="shared" si="15"/>
        <v>90</v>
      </c>
      <c r="L185" s="25">
        <f t="shared" si="15"/>
        <v>90</v>
      </c>
      <c r="M185" s="25">
        <f t="shared" si="15"/>
        <v>90</v>
      </c>
      <c r="N185" s="25">
        <f t="shared" si="15"/>
        <v>90</v>
      </c>
      <c r="O185" s="25">
        <f t="shared" si="15"/>
        <v>90</v>
      </c>
      <c r="P185" s="25">
        <f t="shared" si="15"/>
        <v>90</v>
      </c>
      <c r="Q185" s="25">
        <f t="shared" si="15"/>
        <v>90</v>
      </c>
      <c r="R185" s="25">
        <f t="shared" si="15"/>
        <v>90</v>
      </c>
    </row>
    <row r="186" spans="3:19" x14ac:dyDescent="0.4">
      <c r="C186" s="15"/>
      <c r="D186" s="32">
        <f>R186-P$166/2</f>
        <v>66</v>
      </c>
      <c r="E186" s="33"/>
      <c r="F186" s="37"/>
      <c r="G186" s="38"/>
      <c r="H186" s="29">
        <f t="shared" ref="H186:R186" si="16">$C185*2/3+10</f>
        <v>110</v>
      </c>
      <c r="I186" s="29">
        <f t="shared" si="16"/>
        <v>110</v>
      </c>
      <c r="J186" s="29">
        <f t="shared" si="16"/>
        <v>110</v>
      </c>
      <c r="K186" s="29">
        <f t="shared" si="16"/>
        <v>110</v>
      </c>
      <c r="L186" s="29">
        <f t="shared" si="16"/>
        <v>110</v>
      </c>
      <c r="M186" s="29">
        <f t="shared" si="16"/>
        <v>110</v>
      </c>
      <c r="N186" s="29">
        <f t="shared" si="16"/>
        <v>110</v>
      </c>
      <c r="O186" s="29">
        <f t="shared" si="16"/>
        <v>110</v>
      </c>
      <c r="P186" s="29">
        <f t="shared" si="16"/>
        <v>110</v>
      </c>
      <c r="Q186" s="29">
        <f t="shared" si="16"/>
        <v>110</v>
      </c>
      <c r="R186" s="29">
        <f t="shared" si="16"/>
        <v>110</v>
      </c>
    </row>
    <row r="187" spans="3:19" x14ac:dyDescent="0.4">
      <c r="C187" s="22">
        <v>180</v>
      </c>
      <c r="D187" s="23">
        <f>R187-P$165/2</f>
        <v>86</v>
      </c>
      <c r="E187" s="34" t="s">
        <v>41</v>
      </c>
      <c r="F187" s="35">
        <f>F$177*2/3+10-$P$167</f>
        <v>60</v>
      </c>
      <c r="G187" s="35">
        <f>G$177*2/3+10-$P$167</f>
        <v>70</v>
      </c>
      <c r="H187" s="35">
        <f>H$177*2/3+10-$P$167</f>
        <v>90</v>
      </c>
      <c r="I187" s="39">
        <v>110</v>
      </c>
      <c r="J187" s="39">
        <v>110</v>
      </c>
      <c r="K187" s="39">
        <v>110</v>
      </c>
      <c r="L187" s="39">
        <v>110</v>
      </c>
      <c r="M187" s="39">
        <v>110</v>
      </c>
      <c r="N187" s="39">
        <v>110</v>
      </c>
      <c r="O187" s="39">
        <v>110</v>
      </c>
      <c r="P187" s="39">
        <v>110</v>
      </c>
      <c r="Q187" s="39">
        <v>110</v>
      </c>
      <c r="R187" s="39">
        <v>110</v>
      </c>
      <c r="S187" s="1" t="s">
        <v>42</v>
      </c>
    </row>
    <row r="188" spans="3:19" x14ac:dyDescent="0.4">
      <c r="C188" s="22"/>
      <c r="D188" s="32">
        <f>R188-P$166/2</f>
        <v>86</v>
      </c>
      <c r="E188" s="24"/>
      <c r="F188" s="36"/>
      <c r="G188" s="40"/>
      <c r="H188" s="36"/>
      <c r="I188" s="41">
        <f t="shared" ref="I188:R188" si="17">$C187*2/3+10</f>
        <v>130</v>
      </c>
      <c r="J188" s="41">
        <f t="shared" si="17"/>
        <v>130</v>
      </c>
      <c r="K188" s="41">
        <f t="shared" si="17"/>
        <v>130</v>
      </c>
      <c r="L188" s="41">
        <f t="shared" si="17"/>
        <v>130</v>
      </c>
      <c r="M188" s="41">
        <f t="shared" si="17"/>
        <v>130</v>
      </c>
      <c r="N188" s="41">
        <f t="shared" si="17"/>
        <v>130</v>
      </c>
      <c r="O188" s="41">
        <f t="shared" si="17"/>
        <v>130</v>
      </c>
      <c r="P188" s="41">
        <f t="shared" si="17"/>
        <v>130</v>
      </c>
      <c r="Q188" s="41">
        <f t="shared" si="17"/>
        <v>130</v>
      </c>
      <c r="R188" s="41">
        <f t="shared" si="17"/>
        <v>130</v>
      </c>
      <c r="S188" s="1" t="s">
        <v>43</v>
      </c>
    </row>
    <row r="189" spans="3:19" x14ac:dyDescent="0.4">
      <c r="C189" s="17">
        <v>210</v>
      </c>
      <c r="D189" s="23">
        <f>R189-P$165/2</f>
        <v>86</v>
      </c>
      <c r="E189" s="31" t="s">
        <v>41</v>
      </c>
      <c r="F189" s="35">
        <f>F$177*2/3+10-$P$167</f>
        <v>60</v>
      </c>
      <c r="G189" s="35">
        <f>G$177*2/3+10-$P$167</f>
        <v>70</v>
      </c>
      <c r="H189" s="35">
        <f>H$177*2/3+10-$P$167</f>
        <v>90</v>
      </c>
      <c r="I189" s="42">
        <v>110</v>
      </c>
      <c r="J189" s="39">
        <v>110</v>
      </c>
      <c r="K189" s="39">
        <v>110</v>
      </c>
      <c r="L189" s="39">
        <v>110</v>
      </c>
      <c r="M189" s="39">
        <v>110</v>
      </c>
      <c r="N189" s="39">
        <v>110</v>
      </c>
      <c r="O189" s="39">
        <v>110</v>
      </c>
      <c r="P189" s="39">
        <v>110</v>
      </c>
      <c r="Q189" s="39">
        <v>110</v>
      </c>
      <c r="R189" s="39">
        <v>110</v>
      </c>
    </row>
    <row r="190" spans="3:19" x14ac:dyDescent="0.4">
      <c r="C190" s="15"/>
      <c r="D190" s="32">
        <f>R190-P$166/2</f>
        <v>106</v>
      </c>
      <c r="E190" s="33"/>
      <c r="F190" s="37"/>
      <c r="G190" s="38"/>
      <c r="H190" s="37"/>
      <c r="I190" s="43"/>
      <c r="J190" s="41">
        <f t="shared" ref="J190:R190" si="18">$C189*2/3+10</f>
        <v>150</v>
      </c>
      <c r="K190" s="41">
        <f t="shared" si="18"/>
        <v>150</v>
      </c>
      <c r="L190" s="41">
        <f t="shared" si="18"/>
        <v>150</v>
      </c>
      <c r="M190" s="41">
        <f t="shared" si="18"/>
        <v>150</v>
      </c>
      <c r="N190" s="41">
        <f t="shared" si="18"/>
        <v>150</v>
      </c>
      <c r="O190" s="41">
        <f t="shared" si="18"/>
        <v>150</v>
      </c>
      <c r="P190" s="41">
        <f t="shared" si="18"/>
        <v>150</v>
      </c>
      <c r="Q190" s="41">
        <f t="shared" si="18"/>
        <v>150</v>
      </c>
      <c r="R190" s="41">
        <f t="shared" si="18"/>
        <v>150</v>
      </c>
    </row>
    <row r="191" spans="3:19" x14ac:dyDescent="0.4">
      <c r="C191" s="22">
        <v>240</v>
      </c>
      <c r="D191" s="23">
        <f>R191-P$165/2</f>
        <v>86</v>
      </c>
      <c r="E191" s="34" t="s">
        <v>41</v>
      </c>
      <c r="F191" s="35">
        <f>F$177*2/3+10-$P$167</f>
        <v>60</v>
      </c>
      <c r="G191" s="35">
        <f>G$177*2/3+10-$P$167</f>
        <v>70</v>
      </c>
      <c r="H191" s="35">
        <f>H$177*2/3+10-$P$167</f>
        <v>90</v>
      </c>
      <c r="I191" s="42">
        <v>110</v>
      </c>
      <c r="J191" s="42">
        <v>110</v>
      </c>
      <c r="K191" s="39">
        <v>110</v>
      </c>
      <c r="L191" s="39">
        <v>110</v>
      </c>
      <c r="M191" s="39">
        <v>110</v>
      </c>
      <c r="N191" s="39">
        <v>110</v>
      </c>
      <c r="O191" s="39">
        <v>110</v>
      </c>
      <c r="P191" s="39">
        <v>110</v>
      </c>
      <c r="Q191" s="39">
        <v>110</v>
      </c>
      <c r="R191" s="39">
        <v>110</v>
      </c>
    </row>
    <row r="192" spans="3:19" x14ac:dyDescent="0.4">
      <c r="C192" s="22"/>
      <c r="D192" s="32">
        <f>R192-P$166/2</f>
        <v>126</v>
      </c>
      <c r="E192" s="24"/>
      <c r="F192" s="36"/>
      <c r="G192" s="40"/>
      <c r="H192" s="36"/>
      <c r="I192" s="44"/>
      <c r="J192" s="45"/>
      <c r="K192" s="41">
        <f t="shared" ref="K192:R192" si="19">$C191*2/3+10</f>
        <v>170</v>
      </c>
      <c r="L192" s="41">
        <f t="shared" si="19"/>
        <v>170</v>
      </c>
      <c r="M192" s="41">
        <f t="shared" si="19"/>
        <v>170</v>
      </c>
      <c r="N192" s="41">
        <f t="shared" si="19"/>
        <v>170</v>
      </c>
      <c r="O192" s="41">
        <f t="shared" si="19"/>
        <v>170</v>
      </c>
      <c r="P192" s="41">
        <f t="shared" si="19"/>
        <v>170</v>
      </c>
      <c r="Q192" s="41">
        <f t="shared" si="19"/>
        <v>170</v>
      </c>
      <c r="R192" s="41">
        <f t="shared" si="19"/>
        <v>170</v>
      </c>
    </row>
    <row r="193" spans="3:18" x14ac:dyDescent="0.4">
      <c r="C193" s="17">
        <v>270</v>
      </c>
      <c r="D193" s="23">
        <f>R193-P$165/2</f>
        <v>86</v>
      </c>
      <c r="E193" s="31" t="s">
        <v>41</v>
      </c>
      <c r="F193" s="35">
        <f>F$177*2/3+10-$P$167</f>
        <v>60</v>
      </c>
      <c r="G193" s="35">
        <f>G$177*2/3+10-$P$167</f>
        <v>70</v>
      </c>
      <c r="H193" s="35">
        <f>H$177*2/3+10-$P$167</f>
        <v>90</v>
      </c>
      <c r="I193" s="42">
        <v>110</v>
      </c>
      <c r="J193" s="42">
        <v>110</v>
      </c>
      <c r="K193" s="42">
        <v>110</v>
      </c>
      <c r="L193" s="39">
        <v>110</v>
      </c>
      <c r="M193" s="39">
        <v>110</v>
      </c>
      <c r="N193" s="39">
        <v>110</v>
      </c>
      <c r="O193" s="39">
        <v>110</v>
      </c>
      <c r="P193" s="39">
        <v>110</v>
      </c>
      <c r="Q193" s="39">
        <v>110</v>
      </c>
      <c r="R193" s="39">
        <v>110</v>
      </c>
    </row>
    <row r="194" spans="3:18" x14ac:dyDescent="0.4">
      <c r="C194" s="15"/>
      <c r="D194" s="32">
        <f>R194-P$166/2</f>
        <v>146</v>
      </c>
      <c r="E194" s="33"/>
      <c r="F194" s="37"/>
      <c r="G194" s="38"/>
      <c r="H194" s="37"/>
      <c r="I194" s="43"/>
      <c r="J194" s="46"/>
      <c r="K194" s="43"/>
      <c r="L194" s="41">
        <f t="shared" ref="L194:R194" si="20">$C193*2/3+10</f>
        <v>190</v>
      </c>
      <c r="M194" s="41">
        <f t="shared" si="20"/>
        <v>190</v>
      </c>
      <c r="N194" s="41">
        <f t="shared" si="20"/>
        <v>190</v>
      </c>
      <c r="O194" s="41">
        <f t="shared" si="20"/>
        <v>190</v>
      </c>
      <c r="P194" s="41">
        <f t="shared" si="20"/>
        <v>190</v>
      </c>
      <c r="Q194" s="41">
        <f t="shared" si="20"/>
        <v>190</v>
      </c>
      <c r="R194" s="41">
        <f t="shared" si="20"/>
        <v>190</v>
      </c>
    </row>
    <row r="195" spans="3:18" x14ac:dyDescent="0.4">
      <c r="C195" s="22">
        <v>300</v>
      </c>
      <c r="D195" s="23">
        <f>R195-P$165/2</f>
        <v>86</v>
      </c>
      <c r="E195" s="34" t="s">
        <v>41</v>
      </c>
      <c r="F195" s="35">
        <f>F$177*2/3+10-$P$167</f>
        <v>60</v>
      </c>
      <c r="G195" s="35">
        <f>G$177*2/3+10-$P$167</f>
        <v>70</v>
      </c>
      <c r="H195" s="35">
        <f>H$177*2/3+10-$P$167</f>
        <v>90</v>
      </c>
      <c r="I195" s="42">
        <v>110</v>
      </c>
      <c r="J195" s="42">
        <v>110</v>
      </c>
      <c r="K195" s="42">
        <v>110</v>
      </c>
      <c r="L195" s="42">
        <v>110</v>
      </c>
      <c r="M195" s="39">
        <v>110</v>
      </c>
      <c r="N195" s="39">
        <v>110</v>
      </c>
      <c r="O195" s="39">
        <v>110</v>
      </c>
      <c r="P195" s="39">
        <v>110</v>
      </c>
      <c r="Q195" s="39">
        <v>110</v>
      </c>
      <c r="R195" s="39">
        <v>110</v>
      </c>
    </row>
    <row r="196" spans="3:18" x14ac:dyDescent="0.4">
      <c r="C196" s="22"/>
      <c r="D196" s="32">
        <f>R196-P$166/2</f>
        <v>166</v>
      </c>
      <c r="E196" s="24"/>
      <c r="F196" s="37"/>
      <c r="G196" s="40"/>
      <c r="H196" s="37"/>
      <c r="I196" s="44"/>
      <c r="J196" s="46"/>
      <c r="K196" s="44"/>
      <c r="L196" s="46"/>
      <c r="M196" s="41">
        <f t="shared" ref="M196:R196" si="21">$C195*2/3+10</f>
        <v>210</v>
      </c>
      <c r="N196" s="41">
        <f t="shared" si="21"/>
        <v>210</v>
      </c>
      <c r="O196" s="41">
        <f t="shared" si="21"/>
        <v>210</v>
      </c>
      <c r="P196" s="41">
        <f t="shared" si="21"/>
        <v>210</v>
      </c>
      <c r="Q196" s="41">
        <f t="shared" si="21"/>
        <v>210</v>
      </c>
      <c r="R196" s="41">
        <f t="shared" si="21"/>
        <v>210</v>
      </c>
    </row>
    <row r="197" spans="3:18" x14ac:dyDescent="0.4">
      <c r="C197" s="17">
        <v>330</v>
      </c>
      <c r="D197" s="23">
        <f>R197-P$165/2</f>
        <v>86</v>
      </c>
      <c r="E197" s="31" t="s">
        <v>41</v>
      </c>
      <c r="F197" s="35">
        <f>F$177*2/3+10-$P$167</f>
        <v>60</v>
      </c>
      <c r="G197" s="35">
        <f>G$177*2/3+10-$P$167</f>
        <v>70</v>
      </c>
      <c r="H197" s="35">
        <f>H$177*2/3+10-$P$167</f>
        <v>90</v>
      </c>
      <c r="I197" s="42">
        <v>110</v>
      </c>
      <c r="J197" s="42">
        <v>110</v>
      </c>
      <c r="K197" s="42">
        <v>110</v>
      </c>
      <c r="L197" s="42">
        <v>110</v>
      </c>
      <c r="M197" s="42">
        <v>110</v>
      </c>
      <c r="N197" s="39">
        <v>110</v>
      </c>
      <c r="O197" s="39">
        <v>110</v>
      </c>
      <c r="P197" s="39">
        <v>110</v>
      </c>
      <c r="Q197" s="39">
        <v>110</v>
      </c>
      <c r="R197" s="39">
        <v>110</v>
      </c>
    </row>
    <row r="198" spans="3:18" x14ac:dyDescent="0.4">
      <c r="C198" s="15"/>
      <c r="D198" s="32">
        <f>R198-P$166/2</f>
        <v>186</v>
      </c>
      <c r="E198" s="33"/>
      <c r="F198" s="37"/>
      <c r="G198" s="38"/>
      <c r="H198" s="37"/>
      <c r="I198" s="43"/>
      <c r="J198" s="46"/>
      <c r="K198" s="43"/>
      <c r="L198" s="46"/>
      <c r="M198" s="43"/>
      <c r="N198" s="41">
        <f t="shared" ref="N198:R198" si="22">$C197*2/3+10</f>
        <v>230</v>
      </c>
      <c r="O198" s="41">
        <f t="shared" si="22"/>
        <v>230</v>
      </c>
      <c r="P198" s="41">
        <f t="shared" si="22"/>
        <v>230</v>
      </c>
      <c r="Q198" s="41">
        <f t="shared" si="22"/>
        <v>230</v>
      </c>
      <c r="R198" s="41">
        <f t="shared" si="22"/>
        <v>230</v>
      </c>
    </row>
    <row r="199" spans="3:18" x14ac:dyDescent="0.4">
      <c r="C199" s="22">
        <v>360</v>
      </c>
      <c r="D199" s="23">
        <f>R199-P$165/2</f>
        <v>86</v>
      </c>
      <c r="E199" s="34" t="s">
        <v>41</v>
      </c>
      <c r="F199" s="35">
        <f>F$177*2/3+10-$P$167</f>
        <v>60</v>
      </c>
      <c r="G199" s="35">
        <f>G$177*2/3+10-$P$167</f>
        <v>70</v>
      </c>
      <c r="H199" s="35">
        <f>H$177*2/3+10-$P$167</f>
        <v>90</v>
      </c>
      <c r="I199" s="42">
        <v>110</v>
      </c>
      <c r="J199" s="42">
        <v>110</v>
      </c>
      <c r="K199" s="42">
        <v>110</v>
      </c>
      <c r="L199" s="42">
        <v>110</v>
      </c>
      <c r="M199" s="42">
        <v>110</v>
      </c>
      <c r="N199" s="42">
        <v>110</v>
      </c>
      <c r="O199" s="39">
        <v>110</v>
      </c>
      <c r="P199" s="39">
        <v>110</v>
      </c>
      <c r="Q199" s="39">
        <v>110</v>
      </c>
      <c r="R199" s="39">
        <v>110</v>
      </c>
    </row>
    <row r="200" spans="3:18" x14ac:dyDescent="0.4">
      <c r="C200" s="22"/>
      <c r="D200" s="32">
        <f>R200-P$166/2</f>
        <v>206</v>
      </c>
      <c r="E200" s="24"/>
      <c r="F200" s="36"/>
      <c r="G200" s="40"/>
      <c r="H200" s="36"/>
      <c r="I200" s="44"/>
      <c r="J200" s="45"/>
      <c r="K200" s="44"/>
      <c r="L200" s="45"/>
      <c r="M200" s="44"/>
      <c r="N200" s="45"/>
      <c r="O200" s="41">
        <f t="shared" ref="O200:R200" si="23">$C199*2/3+10</f>
        <v>250</v>
      </c>
      <c r="P200" s="41">
        <f t="shared" si="23"/>
        <v>250</v>
      </c>
      <c r="Q200" s="41">
        <f t="shared" si="23"/>
        <v>250</v>
      </c>
      <c r="R200" s="41">
        <f t="shared" si="23"/>
        <v>250</v>
      </c>
    </row>
    <row r="201" spans="3:18" x14ac:dyDescent="0.4">
      <c r="C201" s="17">
        <v>390</v>
      </c>
      <c r="D201" s="23">
        <f>R201-P$165/2</f>
        <v>86</v>
      </c>
      <c r="E201" s="31" t="s">
        <v>41</v>
      </c>
      <c r="F201" s="35">
        <f>F$177*2/3+10-$P$167</f>
        <v>60</v>
      </c>
      <c r="G201" s="35">
        <f>G$177*2/3+10-$P$167</f>
        <v>70</v>
      </c>
      <c r="H201" s="35">
        <f>H$177*2/3+10-$P$167</f>
        <v>90</v>
      </c>
      <c r="I201" s="42">
        <v>110</v>
      </c>
      <c r="J201" s="42">
        <v>110</v>
      </c>
      <c r="K201" s="42">
        <v>110</v>
      </c>
      <c r="L201" s="42">
        <v>110</v>
      </c>
      <c r="M201" s="42">
        <v>110</v>
      </c>
      <c r="N201" s="42">
        <v>110</v>
      </c>
      <c r="O201" s="42">
        <v>110</v>
      </c>
      <c r="P201" s="39">
        <v>110</v>
      </c>
      <c r="Q201" s="39">
        <v>110</v>
      </c>
      <c r="R201" s="39">
        <v>110</v>
      </c>
    </row>
    <row r="202" spans="3:18" x14ac:dyDescent="0.4">
      <c r="C202" s="15"/>
      <c r="D202" s="32">
        <f>R202-P$166/2</f>
        <v>226</v>
      </c>
      <c r="E202" s="33"/>
      <c r="F202" s="37"/>
      <c r="G202" s="38"/>
      <c r="H202" s="37"/>
      <c r="I202" s="43"/>
      <c r="J202" s="46"/>
      <c r="K202" s="43"/>
      <c r="L202" s="46"/>
      <c r="M202" s="43"/>
      <c r="N202" s="46"/>
      <c r="O202" s="43"/>
      <c r="P202" s="41">
        <f t="shared" ref="P202:R202" si="24">$C201*2/3+10</f>
        <v>270</v>
      </c>
      <c r="Q202" s="41">
        <f t="shared" si="24"/>
        <v>270</v>
      </c>
      <c r="R202" s="41">
        <f t="shared" si="24"/>
        <v>270</v>
      </c>
    </row>
    <row r="203" spans="3:18" x14ac:dyDescent="0.4">
      <c r="C203" s="22">
        <v>420</v>
      </c>
      <c r="D203" s="23">
        <f>R203-P$165/2</f>
        <v>86</v>
      </c>
      <c r="E203" s="34" t="s">
        <v>41</v>
      </c>
      <c r="F203" s="35">
        <f>F$177*2/3+10-$P$167</f>
        <v>60</v>
      </c>
      <c r="G203" s="35">
        <f>G$177*2/3+10-$P$167</f>
        <v>70</v>
      </c>
      <c r="H203" s="35">
        <f>H$177*2/3+10-$P$167</f>
        <v>90</v>
      </c>
      <c r="I203" s="42">
        <v>110</v>
      </c>
      <c r="J203" s="42">
        <v>110</v>
      </c>
      <c r="K203" s="42">
        <v>110</v>
      </c>
      <c r="L203" s="42">
        <v>110</v>
      </c>
      <c r="M203" s="42">
        <v>110</v>
      </c>
      <c r="N203" s="42">
        <v>110</v>
      </c>
      <c r="O203" s="42">
        <v>110</v>
      </c>
      <c r="P203" s="42">
        <v>110</v>
      </c>
      <c r="Q203" s="39">
        <v>110</v>
      </c>
      <c r="R203" s="39">
        <v>110</v>
      </c>
    </row>
    <row r="204" spans="3:18" x14ac:dyDescent="0.4">
      <c r="C204" s="22"/>
      <c r="D204" s="32">
        <f>R204-P$166/2</f>
        <v>246</v>
      </c>
      <c r="E204" s="24"/>
      <c r="F204" s="36"/>
      <c r="G204" s="40"/>
      <c r="H204" s="36"/>
      <c r="I204" s="44"/>
      <c r="J204" s="45"/>
      <c r="K204" s="44"/>
      <c r="L204" s="45"/>
      <c r="M204" s="44"/>
      <c r="N204" s="45"/>
      <c r="O204" s="44"/>
      <c r="P204" s="45"/>
      <c r="Q204" s="41">
        <f t="shared" ref="Q204:R204" si="25">$C203*2/3+10</f>
        <v>290</v>
      </c>
      <c r="R204" s="41">
        <f t="shared" si="25"/>
        <v>290</v>
      </c>
    </row>
    <row r="205" spans="3:18" x14ac:dyDescent="0.4">
      <c r="C205" s="17">
        <v>450</v>
      </c>
      <c r="D205" s="23">
        <f>R205-P$165/2</f>
        <v>86</v>
      </c>
      <c r="E205" s="31" t="s">
        <v>41</v>
      </c>
      <c r="F205" s="35">
        <f>F$177*2/3+10-$P$167</f>
        <v>60</v>
      </c>
      <c r="G205" s="35">
        <f>G$177*2/3+10-$P$167</f>
        <v>70</v>
      </c>
      <c r="H205" s="35">
        <f>H$177*2/3+10-$P$167</f>
        <v>90</v>
      </c>
      <c r="I205" s="42">
        <v>110</v>
      </c>
      <c r="J205" s="42">
        <v>110</v>
      </c>
      <c r="K205" s="42">
        <v>110</v>
      </c>
      <c r="L205" s="42">
        <v>110</v>
      </c>
      <c r="M205" s="42">
        <v>110</v>
      </c>
      <c r="N205" s="42">
        <v>110</v>
      </c>
      <c r="O205" s="42">
        <v>110</v>
      </c>
      <c r="P205" s="42">
        <v>110</v>
      </c>
      <c r="Q205" s="42">
        <v>110</v>
      </c>
      <c r="R205" s="39">
        <v>110</v>
      </c>
    </row>
    <row r="206" spans="3:18" x14ac:dyDescent="0.4">
      <c r="C206" s="15"/>
      <c r="D206" s="32">
        <f>R206-P$166/2</f>
        <v>266</v>
      </c>
      <c r="E206" s="33"/>
      <c r="F206" s="37"/>
      <c r="G206" s="38"/>
      <c r="H206" s="37"/>
      <c r="I206" s="43"/>
      <c r="J206" s="46"/>
      <c r="K206" s="43"/>
      <c r="L206" s="46"/>
      <c r="M206" s="43"/>
      <c r="N206" s="46"/>
      <c r="O206" s="43"/>
      <c r="P206" s="46"/>
      <c r="Q206" s="47"/>
      <c r="R206" s="41">
        <f t="shared" ref="R206" si="26">$C205*2/3+10</f>
        <v>310</v>
      </c>
    </row>
    <row r="207" spans="3:18" x14ac:dyDescent="0.4">
      <c r="I207" s="1" t="s">
        <v>44</v>
      </c>
    </row>
    <row r="209" spans="3:18" x14ac:dyDescent="0.4">
      <c r="C209" s="1" t="s">
        <v>45</v>
      </c>
      <c r="D209" s="1" t="s">
        <v>25</v>
      </c>
      <c r="F209" s="18" t="s">
        <v>46</v>
      </c>
      <c r="L209" s="1" t="s">
        <v>27</v>
      </c>
      <c r="P209" s="1" t="s">
        <v>28</v>
      </c>
    </row>
    <row r="210" spans="3:18" x14ac:dyDescent="0.4">
      <c r="D210" s="1" t="s">
        <v>29</v>
      </c>
      <c r="F210" s="18" t="s">
        <v>47</v>
      </c>
      <c r="L210" s="1" t="s">
        <v>31</v>
      </c>
      <c r="M210" s="1">
        <f>P165/2</f>
        <v>24</v>
      </c>
      <c r="P210" s="1" t="s">
        <v>32</v>
      </c>
    </row>
    <row r="211" spans="3:18" x14ac:dyDescent="0.4">
      <c r="D211" s="1" t="s">
        <v>15</v>
      </c>
      <c r="F211" s="18" t="s">
        <v>48</v>
      </c>
      <c r="L211" s="1" t="s">
        <v>49</v>
      </c>
      <c r="M211" s="1">
        <f>P166/2</f>
        <v>44</v>
      </c>
      <c r="P211" s="1" t="s">
        <v>33</v>
      </c>
    </row>
    <row r="212" spans="3:18" x14ac:dyDescent="0.4">
      <c r="D212" s="1" t="s">
        <v>50</v>
      </c>
      <c r="F212" s="18" t="s">
        <v>51</v>
      </c>
      <c r="P212" s="1" t="s">
        <v>34</v>
      </c>
    </row>
    <row r="213" spans="3:18" x14ac:dyDescent="0.4">
      <c r="L213" s="19"/>
    </row>
    <row r="214" spans="3:18" x14ac:dyDescent="0.4">
      <c r="D214" s="1" t="s">
        <v>52</v>
      </c>
      <c r="F214" s="18"/>
    </row>
    <row r="216" spans="3:18" x14ac:dyDescent="0.4">
      <c r="C216" s="1" t="s">
        <v>53</v>
      </c>
      <c r="D216" s="1" t="s">
        <v>25</v>
      </c>
      <c r="F216" s="18" t="s">
        <v>46</v>
      </c>
    </row>
    <row r="217" spans="3:18" x14ac:dyDescent="0.4">
      <c r="D217" s="1" t="s">
        <v>29</v>
      </c>
      <c r="F217" s="1">
        <v>110</v>
      </c>
    </row>
    <row r="218" spans="3:18" x14ac:dyDescent="0.4">
      <c r="D218" s="1" t="s">
        <v>15</v>
      </c>
      <c r="F218" s="18" t="s">
        <v>48</v>
      </c>
    </row>
    <row r="219" spans="3:18" x14ac:dyDescent="0.4">
      <c r="D219" s="1" t="s">
        <v>50</v>
      </c>
      <c r="F219" s="18" t="s">
        <v>51</v>
      </c>
    </row>
    <row r="220" spans="3:18" x14ac:dyDescent="0.4">
      <c r="R220" s="18"/>
    </row>
    <row r="221" spans="3:18" x14ac:dyDescent="0.4">
      <c r="C221" s="1" t="s">
        <v>54</v>
      </c>
      <c r="D221" s="1" t="s">
        <v>25</v>
      </c>
      <c r="F221" s="18" t="s">
        <v>46</v>
      </c>
      <c r="R221" s="18"/>
    </row>
    <row r="222" spans="3:18" x14ac:dyDescent="0.4">
      <c r="D222" s="1" t="s">
        <v>29</v>
      </c>
      <c r="F222" s="18" t="s">
        <v>47</v>
      </c>
      <c r="I222" s="1" t="s">
        <v>55</v>
      </c>
      <c r="R222" s="18"/>
    </row>
    <row r="223" spans="3:18" x14ac:dyDescent="0.4">
      <c r="F223" s="1">
        <v>110</v>
      </c>
      <c r="I223" s="1" t="s">
        <v>56</v>
      </c>
      <c r="R223" s="18"/>
    </row>
    <row r="224" spans="3:18" x14ac:dyDescent="0.4">
      <c r="D224" s="1" t="s">
        <v>15</v>
      </c>
      <c r="F224" s="18" t="s">
        <v>48</v>
      </c>
      <c r="R224" s="18"/>
    </row>
    <row r="225" spans="2:18" x14ac:dyDescent="0.4">
      <c r="D225" s="1" t="s">
        <v>50</v>
      </c>
      <c r="F225" s="1" t="s">
        <v>57</v>
      </c>
      <c r="R225" s="18"/>
    </row>
    <row r="226" spans="2:18" x14ac:dyDescent="0.4">
      <c r="P226" s="18"/>
      <c r="Q226" s="18"/>
      <c r="R226" s="18"/>
    </row>
    <row r="227" spans="2:18" x14ac:dyDescent="0.4">
      <c r="P227" s="18"/>
      <c r="Q227" s="18"/>
      <c r="R227" s="18"/>
    </row>
    <row r="228" spans="2:18" x14ac:dyDescent="0.4">
      <c r="P228" s="18"/>
      <c r="Q228" s="18"/>
      <c r="R228" s="18"/>
    </row>
    <row r="229" spans="2:18" x14ac:dyDescent="0.4">
      <c r="P229" s="18"/>
      <c r="Q229" s="18"/>
      <c r="R229" s="18"/>
    </row>
    <row r="230" spans="2:18" ht="16.5" x14ac:dyDescent="0.4">
      <c r="B230" s="68" t="s">
        <v>141</v>
      </c>
      <c r="P230" s="18"/>
      <c r="Q230" s="18"/>
      <c r="R230" s="18"/>
    </row>
    <row r="254" spans="2:2" ht="16.5" x14ac:dyDescent="0.4">
      <c r="B254" s="68" t="s">
        <v>142</v>
      </c>
    </row>
    <row r="278" spans="2:2" ht="16.5" x14ac:dyDescent="0.4">
      <c r="B278" s="68" t="s">
        <v>143</v>
      </c>
    </row>
    <row r="304" spans="2:2" ht="16.5" x14ac:dyDescent="0.4">
      <c r="B304" s="68" t="s">
        <v>144</v>
      </c>
    </row>
    <row r="344" spans="3:18" x14ac:dyDescent="0.4">
      <c r="P344" s="18"/>
      <c r="Q344" s="18"/>
      <c r="R344" s="18"/>
    </row>
    <row r="345" spans="3:18" x14ac:dyDescent="0.4">
      <c r="C345" s="2" t="s">
        <v>2</v>
      </c>
      <c r="D345" s="2" t="s">
        <v>3</v>
      </c>
      <c r="E345" s="3"/>
      <c r="F345" s="2" t="s">
        <v>4</v>
      </c>
      <c r="G345" s="3"/>
      <c r="H345" s="2" t="s">
        <v>5</v>
      </c>
      <c r="I345" s="3"/>
      <c r="J345" s="2" t="s">
        <v>6</v>
      </c>
      <c r="K345" s="3"/>
      <c r="M345" s="2"/>
      <c r="N345" s="4"/>
      <c r="O345" s="3"/>
      <c r="P345" s="3" t="s">
        <v>7</v>
      </c>
    </row>
    <row r="346" spans="3:18" x14ac:dyDescent="0.4">
      <c r="C346" s="2">
        <v>90</v>
      </c>
      <c r="D346" s="2" t="s">
        <v>41</v>
      </c>
      <c r="E346" s="3"/>
      <c r="F346" s="2" t="s">
        <v>41</v>
      </c>
      <c r="G346" s="3"/>
      <c r="H346" s="2" t="s">
        <v>41</v>
      </c>
      <c r="I346" s="3"/>
      <c r="J346" s="2" t="s">
        <v>41</v>
      </c>
      <c r="K346" s="3"/>
      <c r="L346" s="1" t="s">
        <v>8</v>
      </c>
      <c r="M346" s="2" t="s">
        <v>9</v>
      </c>
      <c r="N346" s="4"/>
      <c r="O346" s="3"/>
      <c r="P346" s="5">
        <v>48</v>
      </c>
    </row>
    <row r="347" spans="3:18" x14ac:dyDescent="0.4">
      <c r="C347" s="2">
        <v>105</v>
      </c>
      <c r="D347" s="2">
        <f t="shared" ref="D347:D349" si="27">C347/2-F347-H347-J347</f>
        <v>18</v>
      </c>
      <c r="E347" s="3"/>
      <c r="F347" s="2">
        <v>21</v>
      </c>
      <c r="G347" s="3"/>
      <c r="H347" s="2">
        <v>12.5</v>
      </c>
      <c r="I347" s="3"/>
      <c r="J347" s="2">
        <v>1</v>
      </c>
      <c r="K347" s="3"/>
      <c r="M347" s="2" t="s">
        <v>10</v>
      </c>
      <c r="N347" s="4"/>
      <c r="O347" s="3"/>
      <c r="P347" s="5">
        <v>88</v>
      </c>
    </row>
    <row r="348" spans="3:18" x14ac:dyDescent="0.4">
      <c r="C348" s="2">
        <v>120</v>
      </c>
      <c r="D348" s="2">
        <f t="shared" si="27"/>
        <v>25.5</v>
      </c>
      <c r="E348" s="3"/>
      <c r="F348" s="2">
        <v>21</v>
      </c>
      <c r="G348" s="3"/>
      <c r="H348" s="2">
        <v>12.5</v>
      </c>
      <c r="I348" s="3"/>
      <c r="J348" s="2">
        <v>1</v>
      </c>
      <c r="K348" s="3"/>
      <c r="M348" s="2" t="s">
        <v>11</v>
      </c>
      <c r="N348" s="4"/>
      <c r="O348" s="3"/>
      <c r="P348" s="6">
        <f>(P347-P346)/2</f>
        <v>20</v>
      </c>
    </row>
    <row r="349" spans="3:18" x14ac:dyDescent="0.4">
      <c r="C349" s="2">
        <v>150</v>
      </c>
      <c r="D349" s="2">
        <f t="shared" si="27"/>
        <v>40.5</v>
      </c>
      <c r="E349" s="3"/>
      <c r="F349" s="2">
        <v>21</v>
      </c>
      <c r="G349" s="3"/>
      <c r="H349" s="2">
        <v>12.5</v>
      </c>
      <c r="I349" s="3"/>
      <c r="J349" s="2">
        <v>1</v>
      </c>
      <c r="K349" s="3"/>
    </row>
    <row r="350" spans="3:18" x14ac:dyDescent="0.4">
      <c r="C350" s="2">
        <v>180</v>
      </c>
      <c r="D350" s="2"/>
      <c r="E350" s="3"/>
      <c r="F350" s="2"/>
      <c r="G350" s="3"/>
      <c r="H350" s="2"/>
      <c r="I350" s="3"/>
      <c r="J350" s="2"/>
      <c r="K350" s="3"/>
    </row>
    <row r="352" spans="3:18" x14ac:dyDescent="0.4">
      <c r="C352" s="7" t="s">
        <v>12</v>
      </c>
      <c r="D352" s="2" t="s">
        <v>13</v>
      </c>
      <c r="E352" s="3"/>
      <c r="F352" s="2" t="s">
        <v>14</v>
      </c>
      <c r="G352" s="3"/>
      <c r="H352" s="2" t="s">
        <v>15</v>
      </c>
      <c r="I352" s="3"/>
      <c r="J352" s="2" t="s">
        <v>16</v>
      </c>
      <c r="K352" s="3"/>
      <c r="L352" s="2" t="s">
        <v>17</v>
      </c>
      <c r="M352" s="3"/>
    </row>
    <row r="353" spans="3:19" x14ac:dyDescent="0.4">
      <c r="C353" s="7">
        <v>90</v>
      </c>
      <c r="D353" s="2" t="s">
        <v>41</v>
      </c>
      <c r="E353" s="3"/>
      <c r="F353" s="2" t="s">
        <v>41</v>
      </c>
      <c r="G353" s="3"/>
      <c r="H353" s="2" t="s">
        <v>41</v>
      </c>
      <c r="I353" s="3"/>
      <c r="J353" s="2" t="s">
        <v>41</v>
      </c>
      <c r="K353" s="3"/>
      <c r="L353" s="2" t="s">
        <v>41</v>
      </c>
      <c r="M353" s="3"/>
      <c r="N353" s="1" t="s">
        <v>8</v>
      </c>
    </row>
    <row r="354" spans="3:19" x14ac:dyDescent="0.4">
      <c r="C354" s="7">
        <v>105</v>
      </c>
      <c r="D354" s="2">
        <f>H354-(P$348*2)</f>
        <v>49</v>
      </c>
      <c r="E354" s="3"/>
      <c r="F354" s="2">
        <f t="shared" ref="F354:F357" si="28">D354-10</f>
        <v>39</v>
      </c>
      <c r="G354" s="3"/>
      <c r="H354" s="4">
        <f>C354-((C354-105)/15*4)-16</f>
        <v>89</v>
      </c>
      <c r="I354" s="3"/>
      <c r="J354" s="2">
        <f t="shared" ref="J354:J357" si="29">C354+3</f>
        <v>108</v>
      </c>
      <c r="K354" s="3"/>
      <c r="L354" s="2">
        <f>(H354-D354)/2</f>
        <v>20</v>
      </c>
      <c r="M354" s="3"/>
    </row>
    <row r="355" spans="3:19" x14ac:dyDescent="0.4">
      <c r="C355" s="7">
        <v>120</v>
      </c>
      <c r="D355" s="2">
        <f t="shared" ref="D355:D357" si="30">H355-(P$348*2)</f>
        <v>60</v>
      </c>
      <c r="E355" s="3"/>
      <c r="F355" s="2">
        <f t="shared" si="28"/>
        <v>50</v>
      </c>
      <c r="G355" s="3"/>
      <c r="H355" s="4">
        <f t="shared" ref="H355:H357" si="31">C355-((C355-105)/15*4)-2-14</f>
        <v>100</v>
      </c>
      <c r="I355" s="3"/>
      <c r="J355" s="2">
        <f t="shared" si="29"/>
        <v>123</v>
      </c>
      <c r="K355" s="3"/>
      <c r="L355" s="2">
        <f>(H355-D355)/2</f>
        <v>20</v>
      </c>
      <c r="M355" s="3"/>
    </row>
    <row r="356" spans="3:19" x14ac:dyDescent="0.4">
      <c r="C356" s="7">
        <v>150</v>
      </c>
      <c r="D356" s="2">
        <f t="shared" si="30"/>
        <v>82</v>
      </c>
      <c r="E356" s="3"/>
      <c r="F356" s="2">
        <f t="shared" si="28"/>
        <v>72</v>
      </c>
      <c r="G356" s="3"/>
      <c r="H356" s="4">
        <f t="shared" si="31"/>
        <v>122</v>
      </c>
      <c r="I356" s="3"/>
      <c r="J356" s="2">
        <f t="shared" si="29"/>
        <v>153</v>
      </c>
      <c r="K356" s="3"/>
      <c r="L356" s="2">
        <f>(H356-D356)/2</f>
        <v>20</v>
      </c>
      <c r="M356" s="3"/>
    </row>
    <row r="357" spans="3:19" x14ac:dyDescent="0.4">
      <c r="C357" s="7">
        <v>180</v>
      </c>
      <c r="D357" s="2">
        <f t="shared" si="30"/>
        <v>104</v>
      </c>
      <c r="E357" s="3"/>
      <c r="F357" s="2">
        <f t="shared" si="28"/>
        <v>94</v>
      </c>
      <c r="G357" s="3"/>
      <c r="H357" s="4">
        <f t="shared" si="31"/>
        <v>144</v>
      </c>
      <c r="I357" s="3"/>
      <c r="J357" s="2">
        <f t="shared" si="29"/>
        <v>183</v>
      </c>
      <c r="K357" s="3"/>
      <c r="L357" s="2">
        <f>(H357-D357)/2</f>
        <v>20</v>
      </c>
      <c r="M357" s="3"/>
    </row>
    <row r="358" spans="3:19" x14ac:dyDescent="0.4">
      <c r="C358" s="1" t="s">
        <v>58</v>
      </c>
    </row>
    <row r="359" spans="3:19" x14ac:dyDescent="0.4">
      <c r="S359" s="9" t="s">
        <v>170</v>
      </c>
    </row>
    <row r="360" spans="3:19" x14ac:dyDescent="0.4">
      <c r="C360" s="1" t="s">
        <v>37</v>
      </c>
      <c r="S360" s="11" t="s">
        <v>103</v>
      </c>
    </row>
    <row r="361" spans="3:19" x14ac:dyDescent="0.4">
      <c r="C361" s="13" t="s">
        <v>38</v>
      </c>
      <c r="D361" s="13" t="s">
        <v>39</v>
      </c>
      <c r="E361" s="9">
        <v>90</v>
      </c>
      <c r="F361" s="9">
        <v>105</v>
      </c>
      <c r="G361" s="9">
        <v>120</v>
      </c>
      <c r="H361" s="9">
        <v>150</v>
      </c>
      <c r="I361" s="9">
        <v>180</v>
      </c>
      <c r="J361" s="9">
        <v>210</v>
      </c>
      <c r="K361" s="9">
        <v>240</v>
      </c>
      <c r="L361" s="9">
        <v>270</v>
      </c>
      <c r="M361" s="9">
        <v>300</v>
      </c>
      <c r="N361" s="9">
        <v>330</v>
      </c>
      <c r="O361" s="9">
        <v>360</v>
      </c>
      <c r="P361" s="9">
        <v>390</v>
      </c>
      <c r="Q361" s="14">
        <v>420</v>
      </c>
      <c r="R361" s="14">
        <v>450</v>
      </c>
    </row>
    <row r="362" spans="3:19" x14ac:dyDescent="0.4">
      <c r="C362" s="15" t="s">
        <v>40</v>
      </c>
      <c r="D362" s="15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6"/>
      <c r="R362" s="16"/>
    </row>
    <row r="363" spans="3:19" x14ac:dyDescent="0.4">
      <c r="C363" s="22">
        <v>90</v>
      </c>
      <c r="D363" s="23"/>
      <c r="E363" s="31" t="s">
        <v>41</v>
      </c>
      <c r="F363" s="31" t="s">
        <v>41</v>
      </c>
      <c r="G363" s="31" t="s">
        <v>41</v>
      </c>
      <c r="H363" s="31" t="s">
        <v>41</v>
      </c>
      <c r="I363" s="31" t="s">
        <v>41</v>
      </c>
      <c r="J363" s="31" t="s">
        <v>41</v>
      </c>
      <c r="K363" s="31" t="s">
        <v>41</v>
      </c>
      <c r="L363" s="31" t="s">
        <v>41</v>
      </c>
      <c r="M363" s="31" t="s">
        <v>41</v>
      </c>
      <c r="N363" s="31" t="s">
        <v>41</v>
      </c>
      <c r="O363" s="31" t="s">
        <v>41</v>
      </c>
      <c r="P363" s="31" t="s">
        <v>41</v>
      </c>
      <c r="Q363" s="31" t="s">
        <v>41</v>
      </c>
      <c r="R363" s="48" t="s">
        <v>41</v>
      </c>
    </row>
    <row r="364" spans="3:19" x14ac:dyDescent="0.4">
      <c r="C364" s="22"/>
      <c r="D364" s="26"/>
      <c r="E364" s="24"/>
      <c r="F364" s="27"/>
      <c r="G364" s="28"/>
      <c r="H364" s="27"/>
      <c r="I364" s="28"/>
      <c r="J364" s="27"/>
      <c r="K364" s="28"/>
      <c r="L364" s="27"/>
      <c r="M364" s="29"/>
      <c r="N364" s="27"/>
      <c r="O364" s="28"/>
      <c r="P364" s="27"/>
      <c r="Q364" s="30"/>
      <c r="R364" s="29"/>
    </row>
    <row r="365" spans="3:19" x14ac:dyDescent="0.4">
      <c r="C365" s="17">
        <v>105</v>
      </c>
      <c r="D365" s="23">
        <f>R365-P$346/2</f>
        <v>36</v>
      </c>
      <c r="E365" s="31" t="s">
        <v>41</v>
      </c>
      <c r="F365" s="25">
        <f>F366-$P$348</f>
        <v>60</v>
      </c>
      <c r="G365" s="25">
        <f t="shared" ref="G365:R365" si="32">G366-$P$348</f>
        <v>60</v>
      </c>
      <c r="H365" s="25">
        <f t="shared" si="32"/>
        <v>60</v>
      </c>
      <c r="I365" s="25">
        <f t="shared" si="32"/>
        <v>60</v>
      </c>
      <c r="J365" s="25">
        <f t="shared" si="32"/>
        <v>60</v>
      </c>
      <c r="K365" s="25">
        <f t="shared" si="32"/>
        <v>60</v>
      </c>
      <c r="L365" s="25">
        <f t="shared" si="32"/>
        <v>60</v>
      </c>
      <c r="M365" s="25">
        <f t="shared" si="32"/>
        <v>60</v>
      </c>
      <c r="N365" s="25">
        <f t="shared" si="32"/>
        <v>60</v>
      </c>
      <c r="O365" s="25">
        <f t="shared" si="32"/>
        <v>60</v>
      </c>
      <c r="P365" s="25">
        <f t="shared" si="32"/>
        <v>60</v>
      </c>
      <c r="Q365" s="25">
        <f t="shared" si="32"/>
        <v>60</v>
      </c>
      <c r="R365" s="25">
        <f t="shared" si="32"/>
        <v>60</v>
      </c>
    </row>
    <row r="366" spans="3:19" x14ac:dyDescent="0.4">
      <c r="C366" s="15"/>
      <c r="D366" s="32">
        <f>R366-P$347/2</f>
        <v>36</v>
      </c>
      <c r="E366" s="33"/>
      <c r="F366" s="29">
        <f>$C365*2/3+10</f>
        <v>80</v>
      </c>
      <c r="G366" s="29">
        <f t="shared" ref="G366:R366" si="33">$C365*2/3+10</f>
        <v>80</v>
      </c>
      <c r="H366" s="29">
        <f t="shared" si="33"/>
        <v>80</v>
      </c>
      <c r="I366" s="29">
        <f t="shared" si="33"/>
        <v>80</v>
      </c>
      <c r="J366" s="29">
        <f t="shared" si="33"/>
        <v>80</v>
      </c>
      <c r="K366" s="29">
        <f t="shared" si="33"/>
        <v>80</v>
      </c>
      <c r="L366" s="29">
        <f t="shared" si="33"/>
        <v>80</v>
      </c>
      <c r="M366" s="29">
        <f t="shared" si="33"/>
        <v>80</v>
      </c>
      <c r="N366" s="29">
        <f t="shared" si="33"/>
        <v>80</v>
      </c>
      <c r="O366" s="29">
        <f t="shared" si="33"/>
        <v>80</v>
      </c>
      <c r="P366" s="29">
        <f t="shared" si="33"/>
        <v>80</v>
      </c>
      <c r="Q366" s="29">
        <f t="shared" si="33"/>
        <v>80</v>
      </c>
      <c r="R366" s="29">
        <f t="shared" si="33"/>
        <v>80</v>
      </c>
    </row>
    <row r="367" spans="3:19" x14ac:dyDescent="0.4">
      <c r="C367" s="22">
        <v>120</v>
      </c>
      <c r="D367" s="23">
        <f>R367-P$346/2</f>
        <v>46</v>
      </c>
      <c r="E367" s="34" t="s">
        <v>41</v>
      </c>
      <c r="F367" s="35">
        <f>F$361*2/3+10-$P$348</f>
        <v>60</v>
      </c>
      <c r="G367" s="25">
        <f t="shared" ref="G367:R367" si="34">G368-$P$348</f>
        <v>70</v>
      </c>
      <c r="H367" s="25">
        <f t="shared" si="34"/>
        <v>70</v>
      </c>
      <c r="I367" s="25">
        <f t="shared" si="34"/>
        <v>70</v>
      </c>
      <c r="J367" s="25">
        <f t="shared" si="34"/>
        <v>70</v>
      </c>
      <c r="K367" s="25">
        <f t="shared" si="34"/>
        <v>70</v>
      </c>
      <c r="L367" s="25">
        <f t="shared" si="34"/>
        <v>70</v>
      </c>
      <c r="M367" s="25">
        <f t="shared" si="34"/>
        <v>70</v>
      </c>
      <c r="N367" s="25">
        <f t="shared" si="34"/>
        <v>70</v>
      </c>
      <c r="O367" s="25">
        <f t="shared" si="34"/>
        <v>70</v>
      </c>
      <c r="P367" s="25">
        <f t="shared" si="34"/>
        <v>70</v>
      </c>
      <c r="Q367" s="25">
        <f t="shared" si="34"/>
        <v>70</v>
      </c>
      <c r="R367" s="25">
        <f t="shared" si="34"/>
        <v>70</v>
      </c>
    </row>
    <row r="368" spans="3:19" x14ac:dyDescent="0.4">
      <c r="C368" s="22"/>
      <c r="D368" s="32">
        <f>R368-P$347/2</f>
        <v>46</v>
      </c>
      <c r="E368" s="24"/>
      <c r="F368" s="36"/>
      <c r="G368" s="29">
        <f t="shared" ref="G368:R368" si="35">$C367*2/3+10</f>
        <v>90</v>
      </c>
      <c r="H368" s="29">
        <f t="shared" si="35"/>
        <v>90</v>
      </c>
      <c r="I368" s="29">
        <f t="shared" si="35"/>
        <v>90</v>
      </c>
      <c r="J368" s="29">
        <f t="shared" si="35"/>
        <v>90</v>
      </c>
      <c r="K368" s="29">
        <f t="shared" si="35"/>
        <v>90</v>
      </c>
      <c r="L368" s="29">
        <f t="shared" si="35"/>
        <v>90</v>
      </c>
      <c r="M368" s="29">
        <f t="shared" si="35"/>
        <v>90</v>
      </c>
      <c r="N368" s="29">
        <f t="shared" si="35"/>
        <v>90</v>
      </c>
      <c r="O368" s="29">
        <f t="shared" si="35"/>
        <v>90</v>
      </c>
      <c r="P368" s="29">
        <f t="shared" si="35"/>
        <v>90</v>
      </c>
      <c r="Q368" s="29">
        <f t="shared" si="35"/>
        <v>90</v>
      </c>
      <c r="R368" s="29">
        <f t="shared" si="35"/>
        <v>90</v>
      </c>
    </row>
    <row r="369" spans="3:19" x14ac:dyDescent="0.4">
      <c r="C369" s="17">
        <v>150</v>
      </c>
      <c r="D369" s="23">
        <f>R369-P$346/2</f>
        <v>66</v>
      </c>
      <c r="E369" s="31" t="s">
        <v>41</v>
      </c>
      <c r="F369" s="35">
        <f t="shared" ref="F369:G369" si="36">F$361*2/3+10-$P$348</f>
        <v>60</v>
      </c>
      <c r="G369" s="35">
        <f t="shared" si="36"/>
        <v>70</v>
      </c>
      <c r="H369" s="25">
        <f t="shared" ref="H369:R369" si="37">H370-$P$348</f>
        <v>90</v>
      </c>
      <c r="I369" s="25">
        <f t="shared" si="37"/>
        <v>90</v>
      </c>
      <c r="J369" s="25">
        <f t="shared" si="37"/>
        <v>90</v>
      </c>
      <c r="K369" s="25">
        <f t="shared" si="37"/>
        <v>90</v>
      </c>
      <c r="L369" s="25">
        <f t="shared" si="37"/>
        <v>90</v>
      </c>
      <c r="M369" s="25">
        <f t="shared" si="37"/>
        <v>90</v>
      </c>
      <c r="N369" s="25">
        <f t="shared" si="37"/>
        <v>90</v>
      </c>
      <c r="O369" s="25">
        <f t="shared" si="37"/>
        <v>90</v>
      </c>
      <c r="P369" s="25">
        <f t="shared" si="37"/>
        <v>90</v>
      </c>
      <c r="Q369" s="25">
        <f t="shared" si="37"/>
        <v>90</v>
      </c>
      <c r="R369" s="25">
        <f t="shared" si="37"/>
        <v>90</v>
      </c>
    </row>
    <row r="370" spans="3:19" x14ac:dyDescent="0.4">
      <c r="C370" s="15"/>
      <c r="D370" s="32">
        <f>R370-P$347/2</f>
        <v>66</v>
      </c>
      <c r="E370" s="33"/>
      <c r="F370" s="37"/>
      <c r="G370" s="38"/>
      <c r="H370" s="29">
        <f t="shared" ref="H370:R370" si="38">$C369*2/3+10</f>
        <v>110</v>
      </c>
      <c r="I370" s="29">
        <f t="shared" si="38"/>
        <v>110</v>
      </c>
      <c r="J370" s="29">
        <f t="shared" si="38"/>
        <v>110</v>
      </c>
      <c r="K370" s="29">
        <f t="shared" si="38"/>
        <v>110</v>
      </c>
      <c r="L370" s="29">
        <f t="shared" si="38"/>
        <v>110</v>
      </c>
      <c r="M370" s="29">
        <f t="shared" si="38"/>
        <v>110</v>
      </c>
      <c r="N370" s="29">
        <f t="shared" si="38"/>
        <v>110</v>
      </c>
      <c r="O370" s="29">
        <f t="shared" si="38"/>
        <v>110</v>
      </c>
      <c r="P370" s="29">
        <f t="shared" si="38"/>
        <v>110</v>
      </c>
      <c r="Q370" s="29">
        <f t="shared" si="38"/>
        <v>110</v>
      </c>
      <c r="R370" s="29">
        <f t="shared" si="38"/>
        <v>110</v>
      </c>
    </row>
    <row r="371" spans="3:19" x14ac:dyDescent="0.4">
      <c r="C371" s="22">
        <v>180</v>
      </c>
      <c r="D371" s="23">
        <f>R371-P$346/2</f>
        <v>86</v>
      </c>
      <c r="E371" s="34" t="s">
        <v>41</v>
      </c>
      <c r="F371" s="35">
        <f t="shared" ref="F371:H371" si="39">F$361*2/3+10-$P$348</f>
        <v>60</v>
      </c>
      <c r="G371" s="35">
        <f t="shared" si="39"/>
        <v>70</v>
      </c>
      <c r="H371" s="35">
        <f t="shared" si="39"/>
        <v>90</v>
      </c>
      <c r="I371" s="49">
        <v>110</v>
      </c>
      <c r="J371" s="49">
        <v>110</v>
      </c>
      <c r="K371" s="49">
        <v>110</v>
      </c>
      <c r="L371" s="49">
        <v>110</v>
      </c>
      <c r="M371" s="49">
        <v>110</v>
      </c>
      <c r="N371" s="49">
        <v>110</v>
      </c>
      <c r="O371" s="49">
        <v>110</v>
      </c>
      <c r="P371" s="49">
        <v>110</v>
      </c>
      <c r="Q371" s="49">
        <v>110</v>
      </c>
      <c r="R371" s="49">
        <v>110</v>
      </c>
      <c r="S371" s="1" t="s">
        <v>42</v>
      </c>
    </row>
    <row r="372" spans="3:19" x14ac:dyDescent="0.4">
      <c r="C372" s="22"/>
      <c r="D372" s="32">
        <f>R372-P$347/2</f>
        <v>86</v>
      </c>
      <c r="E372" s="24"/>
      <c r="F372" s="36"/>
      <c r="G372" s="40"/>
      <c r="H372" s="36"/>
      <c r="I372" s="50">
        <f>$C371*2/3+10</f>
        <v>130</v>
      </c>
      <c r="J372" s="50">
        <f t="shared" ref="J372:R372" si="40">$C371*2/3+10</f>
        <v>130</v>
      </c>
      <c r="K372" s="50">
        <f t="shared" si="40"/>
        <v>130</v>
      </c>
      <c r="L372" s="50">
        <f t="shared" si="40"/>
        <v>130</v>
      </c>
      <c r="M372" s="50">
        <f t="shared" si="40"/>
        <v>130</v>
      </c>
      <c r="N372" s="50">
        <f t="shared" si="40"/>
        <v>130</v>
      </c>
      <c r="O372" s="50">
        <f t="shared" si="40"/>
        <v>130</v>
      </c>
      <c r="P372" s="50">
        <f t="shared" si="40"/>
        <v>130</v>
      </c>
      <c r="Q372" s="50">
        <f t="shared" si="40"/>
        <v>130</v>
      </c>
      <c r="R372" s="50">
        <f t="shared" si="40"/>
        <v>130</v>
      </c>
      <c r="S372" s="1" t="s">
        <v>43</v>
      </c>
    </row>
    <row r="373" spans="3:19" x14ac:dyDescent="0.4">
      <c r="C373" s="17">
        <v>210</v>
      </c>
      <c r="D373" s="23">
        <f>R373-P$346/2</f>
        <v>86</v>
      </c>
      <c r="E373" s="31" t="s">
        <v>41</v>
      </c>
      <c r="F373" s="35">
        <f t="shared" ref="F373:H373" si="41">F$361*2/3+10-$P$348</f>
        <v>60</v>
      </c>
      <c r="G373" s="35">
        <f t="shared" si="41"/>
        <v>70</v>
      </c>
      <c r="H373" s="35">
        <f t="shared" si="41"/>
        <v>90</v>
      </c>
      <c r="I373" s="51">
        <v>110</v>
      </c>
      <c r="J373" s="49">
        <v>110</v>
      </c>
      <c r="K373" s="49">
        <v>110</v>
      </c>
      <c r="L373" s="49">
        <v>110</v>
      </c>
      <c r="M373" s="49">
        <v>110</v>
      </c>
      <c r="N373" s="49">
        <v>110</v>
      </c>
      <c r="O373" s="49">
        <v>110</v>
      </c>
      <c r="P373" s="49">
        <v>110</v>
      </c>
      <c r="Q373" s="49">
        <v>110</v>
      </c>
      <c r="R373" s="49">
        <v>110</v>
      </c>
    </row>
    <row r="374" spans="3:19" x14ac:dyDescent="0.4">
      <c r="C374" s="15"/>
      <c r="D374" s="32">
        <f>R374-P$347/2</f>
        <v>106</v>
      </c>
      <c r="E374" s="33"/>
      <c r="F374" s="37"/>
      <c r="G374" s="38"/>
      <c r="H374" s="37"/>
      <c r="I374" s="52"/>
      <c r="J374" s="50">
        <f t="shared" ref="J374:R374" si="42">$C373*2/3+10</f>
        <v>150</v>
      </c>
      <c r="K374" s="50">
        <f t="shared" si="42"/>
        <v>150</v>
      </c>
      <c r="L374" s="50">
        <f t="shared" si="42"/>
        <v>150</v>
      </c>
      <c r="M374" s="50">
        <f t="shared" si="42"/>
        <v>150</v>
      </c>
      <c r="N374" s="50">
        <f t="shared" si="42"/>
        <v>150</v>
      </c>
      <c r="O374" s="50">
        <f t="shared" si="42"/>
        <v>150</v>
      </c>
      <c r="P374" s="50">
        <f t="shared" si="42"/>
        <v>150</v>
      </c>
      <c r="Q374" s="50">
        <f t="shared" si="42"/>
        <v>150</v>
      </c>
      <c r="R374" s="50">
        <f t="shared" si="42"/>
        <v>150</v>
      </c>
    </row>
    <row r="375" spans="3:19" x14ac:dyDescent="0.4">
      <c r="C375" s="22">
        <v>240</v>
      </c>
      <c r="D375" s="23">
        <f>R375-P$346/2</f>
        <v>86</v>
      </c>
      <c r="E375" s="34" t="s">
        <v>41</v>
      </c>
      <c r="F375" s="35">
        <f t="shared" ref="F375:H375" si="43">F$361*2/3+10-$P$348</f>
        <v>60</v>
      </c>
      <c r="G375" s="35">
        <f t="shared" si="43"/>
        <v>70</v>
      </c>
      <c r="H375" s="35">
        <f t="shared" si="43"/>
        <v>90</v>
      </c>
      <c r="I375" s="51">
        <v>110</v>
      </c>
      <c r="J375" s="51">
        <v>110</v>
      </c>
      <c r="K375" s="49">
        <v>110</v>
      </c>
      <c r="L375" s="49">
        <v>110</v>
      </c>
      <c r="M375" s="49">
        <v>110</v>
      </c>
      <c r="N375" s="49">
        <v>110</v>
      </c>
      <c r="O375" s="49">
        <v>110</v>
      </c>
      <c r="P375" s="49">
        <v>110</v>
      </c>
      <c r="Q375" s="49">
        <v>110</v>
      </c>
      <c r="R375" s="49">
        <v>110</v>
      </c>
    </row>
    <row r="376" spans="3:19" x14ac:dyDescent="0.4">
      <c r="C376" s="22"/>
      <c r="D376" s="32">
        <f>R376-P$347/2</f>
        <v>126</v>
      </c>
      <c r="E376" s="24"/>
      <c r="F376" s="36"/>
      <c r="G376" s="40"/>
      <c r="H376" s="36"/>
      <c r="I376" s="53"/>
      <c r="J376" s="54"/>
      <c r="K376" s="50">
        <f t="shared" ref="K376:R376" si="44">$C375*2/3+10</f>
        <v>170</v>
      </c>
      <c r="L376" s="50">
        <f t="shared" si="44"/>
        <v>170</v>
      </c>
      <c r="M376" s="50">
        <f t="shared" si="44"/>
        <v>170</v>
      </c>
      <c r="N376" s="50">
        <f t="shared" si="44"/>
        <v>170</v>
      </c>
      <c r="O376" s="50">
        <f t="shared" si="44"/>
        <v>170</v>
      </c>
      <c r="P376" s="50">
        <f t="shared" si="44"/>
        <v>170</v>
      </c>
      <c r="Q376" s="50">
        <f t="shared" si="44"/>
        <v>170</v>
      </c>
      <c r="R376" s="50">
        <f t="shared" si="44"/>
        <v>170</v>
      </c>
    </row>
    <row r="377" spans="3:19" x14ac:dyDescent="0.4">
      <c r="C377" s="17">
        <v>270</v>
      </c>
      <c r="D377" s="23">
        <f>R377-P$346/2</f>
        <v>86</v>
      </c>
      <c r="E377" s="31" t="s">
        <v>41</v>
      </c>
      <c r="F377" s="35">
        <f t="shared" ref="F377:H377" si="45">F$361*2/3+10-$P$348</f>
        <v>60</v>
      </c>
      <c r="G377" s="35">
        <f t="shared" si="45"/>
        <v>70</v>
      </c>
      <c r="H377" s="35">
        <f t="shared" si="45"/>
        <v>90</v>
      </c>
      <c r="I377" s="51">
        <v>110</v>
      </c>
      <c r="J377" s="51">
        <v>110</v>
      </c>
      <c r="K377" s="51">
        <v>110</v>
      </c>
      <c r="L377" s="49">
        <v>110</v>
      </c>
      <c r="M377" s="49">
        <v>110</v>
      </c>
      <c r="N377" s="49">
        <v>110</v>
      </c>
      <c r="O377" s="49">
        <v>110</v>
      </c>
      <c r="P377" s="49">
        <v>110</v>
      </c>
      <c r="Q377" s="49">
        <v>110</v>
      </c>
      <c r="R377" s="49">
        <v>110</v>
      </c>
    </row>
    <row r="378" spans="3:19" x14ac:dyDescent="0.4">
      <c r="C378" s="15"/>
      <c r="D378" s="32">
        <f>R378-P$347/2</f>
        <v>146</v>
      </c>
      <c r="E378" s="33"/>
      <c r="F378" s="37"/>
      <c r="G378" s="38"/>
      <c r="H378" s="37"/>
      <c r="I378" s="52"/>
      <c r="J378" s="55"/>
      <c r="K378" s="52"/>
      <c r="L378" s="50">
        <f t="shared" ref="L378:R378" si="46">$C377*2/3+10</f>
        <v>190</v>
      </c>
      <c r="M378" s="50">
        <f t="shared" si="46"/>
        <v>190</v>
      </c>
      <c r="N378" s="50">
        <f t="shared" si="46"/>
        <v>190</v>
      </c>
      <c r="O378" s="50">
        <f t="shared" si="46"/>
        <v>190</v>
      </c>
      <c r="P378" s="50">
        <f t="shared" si="46"/>
        <v>190</v>
      </c>
      <c r="Q378" s="50">
        <f t="shared" si="46"/>
        <v>190</v>
      </c>
      <c r="R378" s="50">
        <f t="shared" si="46"/>
        <v>190</v>
      </c>
    </row>
    <row r="379" spans="3:19" x14ac:dyDescent="0.4">
      <c r="C379" s="22">
        <v>300</v>
      </c>
      <c r="D379" s="23">
        <f>R379-P$346/2</f>
        <v>86</v>
      </c>
      <c r="E379" s="34" t="s">
        <v>41</v>
      </c>
      <c r="F379" s="35">
        <f t="shared" ref="F379:H379" si="47">F$361*2/3+10-$P$348</f>
        <v>60</v>
      </c>
      <c r="G379" s="35">
        <f t="shared" si="47"/>
        <v>70</v>
      </c>
      <c r="H379" s="35">
        <f t="shared" si="47"/>
        <v>90</v>
      </c>
      <c r="I379" s="51">
        <v>110</v>
      </c>
      <c r="J379" s="51">
        <v>110</v>
      </c>
      <c r="K379" s="51">
        <v>110</v>
      </c>
      <c r="L379" s="51">
        <v>110</v>
      </c>
      <c r="M379" s="49">
        <v>110</v>
      </c>
      <c r="N379" s="49">
        <v>110</v>
      </c>
      <c r="O379" s="49">
        <v>110</v>
      </c>
      <c r="P379" s="49">
        <v>110</v>
      </c>
      <c r="Q379" s="49">
        <v>110</v>
      </c>
      <c r="R379" s="49">
        <v>110</v>
      </c>
    </row>
    <row r="380" spans="3:19" x14ac:dyDescent="0.4">
      <c r="C380" s="22"/>
      <c r="D380" s="32">
        <f>R380-P$347/2</f>
        <v>166</v>
      </c>
      <c r="E380" s="24"/>
      <c r="F380" s="37"/>
      <c r="G380" s="40"/>
      <c r="H380" s="37"/>
      <c r="I380" s="53"/>
      <c r="J380" s="55"/>
      <c r="K380" s="53"/>
      <c r="L380" s="55"/>
      <c r="M380" s="50">
        <f t="shared" ref="M380:R380" si="48">$C379*2/3+10</f>
        <v>210</v>
      </c>
      <c r="N380" s="50">
        <f t="shared" si="48"/>
        <v>210</v>
      </c>
      <c r="O380" s="50">
        <f t="shared" si="48"/>
        <v>210</v>
      </c>
      <c r="P380" s="50">
        <f t="shared" si="48"/>
        <v>210</v>
      </c>
      <c r="Q380" s="50">
        <f t="shared" si="48"/>
        <v>210</v>
      </c>
      <c r="R380" s="50">
        <f t="shared" si="48"/>
        <v>210</v>
      </c>
    </row>
    <row r="381" spans="3:19" x14ac:dyDescent="0.4">
      <c r="C381" s="17">
        <v>330</v>
      </c>
      <c r="D381" s="23">
        <f>R381-P$346/2</f>
        <v>86</v>
      </c>
      <c r="E381" s="31" t="s">
        <v>41</v>
      </c>
      <c r="F381" s="35">
        <f t="shared" ref="F381:H381" si="49">F$361*2/3+10-$P$348</f>
        <v>60</v>
      </c>
      <c r="G381" s="35">
        <f t="shared" si="49"/>
        <v>70</v>
      </c>
      <c r="H381" s="35">
        <f t="shared" si="49"/>
        <v>90</v>
      </c>
      <c r="I381" s="51">
        <v>110</v>
      </c>
      <c r="J381" s="51">
        <v>110</v>
      </c>
      <c r="K381" s="51">
        <v>110</v>
      </c>
      <c r="L381" s="51">
        <v>110</v>
      </c>
      <c r="M381" s="51">
        <v>110</v>
      </c>
      <c r="N381" s="49">
        <v>110</v>
      </c>
      <c r="O381" s="49">
        <v>110</v>
      </c>
      <c r="P381" s="49">
        <v>110</v>
      </c>
      <c r="Q381" s="49">
        <v>110</v>
      </c>
      <c r="R381" s="49">
        <v>110</v>
      </c>
    </row>
    <row r="382" spans="3:19" x14ac:dyDescent="0.4">
      <c r="C382" s="15"/>
      <c r="D382" s="32">
        <f>R382-P$347/2</f>
        <v>186</v>
      </c>
      <c r="E382" s="33"/>
      <c r="F382" s="37"/>
      <c r="G382" s="38"/>
      <c r="H382" s="37"/>
      <c r="I382" s="52"/>
      <c r="J382" s="55"/>
      <c r="K382" s="52"/>
      <c r="L382" s="55"/>
      <c r="M382" s="52"/>
      <c r="N382" s="50">
        <f t="shared" ref="N382:R382" si="50">$C381*2/3+10</f>
        <v>230</v>
      </c>
      <c r="O382" s="50">
        <f t="shared" si="50"/>
        <v>230</v>
      </c>
      <c r="P382" s="50">
        <f t="shared" si="50"/>
        <v>230</v>
      </c>
      <c r="Q382" s="50">
        <f t="shared" si="50"/>
        <v>230</v>
      </c>
      <c r="R382" s="50">
        <f t="shared" si="50"/>
        <v>230</v>
      </c>
    </row>
    <row r="383" spans="3:19" x14ac:dyDescent="0.4">
      <c r="C383" s="22">
        <v>360</v>
      </c>
      <c r="D383" s="23">
        <f>R383-P$346/2</f>
        <v>86</v>
      </c>
      <c r="E383" s="34" t="s">
        <v>41</v>
      </c>
      <c r="F383" s="35">
        <f t="shared" ref="F383:H383" si="51">F$361*2/3+10-$P$348</f>
        <v>60</v>
      </c>
      <c r="G383" s="35">
        <f t="shared" si="51"/>
        <v>70</v>
      </c>
      <c r="H383" s="35">
        <f t="shared" si="51"/>
        <v>90</v>
      </c>
      <c r="I383" s="51">
        <v>110</v>
      </c>
      <c r="J383" s="51">
        <v>110</v>
      </c>
      <c r="K383" s="51">
        <v>110</v>
      </c>
      <c r="L383" s="51">
        <v>110</v>
      </c>
      <c r="M383" s="51">
        <v>110</v>
      </c>
      <c r="N383" s="51">
        <v>110</v>
      </c>
      <c r="O383" s="49">
        <v>110</v>
      </c>
      <c r="P383" s="49">
        <v>110</v>
      </c>
      <c r="Q383" s="49">
        <v>110</v>
      </c>
      <c r="R383" s="49">
        <v>110</v>
      </c>
    </row>
    <row r="384" spans="3:19" x14ac:dyDescent="0.4">
      <c r="C384" s="22"/>
      <c r="D384" s="32">
        <f>R384-P$347/2</f>
        <v>206</v>
      </c>
      <c r="E384" s="24"/>
      <c r="F384" s="36"/>
      <c r="G384" s="40"/>
      <c r="H384" s="36"/>
      <c r="I384" s="53"/>
      <c r="J384" s="54"/>
      <c r="K384" s="53"/>
      <c r="L384" s="54"/>
      <c r="M384" s="53"/>
      <c r="N384" s="54"/>
      <c r="O384" s="50">
        <f t="shared" ref="O384:R384" si="52">$C383*2/3+10</f>
        <v>250</v>
      </c>
      <c r="P384" s="50">
        <f t="shared" si="52"/>
        <v>250</v>
      </c>
      <c r="Q384" s="50">
        <f t="shared" si="52"/>
        <v>250</v>
      </c>
      <c r="R384" s="50">
        <f t="shared" si="52"/>
        <v>250</v>
      </c>
    </row>
    <row r="385" spans="3:18" x14ac:dyDescent="0.4">
      <c r="C385" s="17">
        <v>390</v>
      </c>
      <c r="D385" s="23">
        <f>R385-P$346/2</f>
        <v>86</v>
      </c>
      <c r="E385" s="31" t="s">
        <v>41</v>
      </c>
      <c r="F385" s="35">
        <f t="shared" ref="F385:H385" si="53">F$361*2/3+10-$P$348</f>
        <v>60</v>
      </c>
      <c r="G385" s="35">
        <f t="shared" si="53"/>
        <v>70</v>
      </c>
      <c r="H385" s="35">
        <f t="shared" si="53"/>
        <v>90</v>
      </c>
      <c r="I385" s="51">
        <v>110</v>
      </c>
      <c r="J385" s="51">
        <v>110</v>
      </c>
      <c r="K385" s="51">
        <v>110</v>
      </c>
      <c r="L385" s="51">
        <v>110</v>
      </c>
      <c r="M385" s="51">
        <v>110</v>
      </c>
      <c r="N385" s="51">
        <v>110</v>
      </c>
      <c r="O385" s="51">
        <v>110</v>
      </c>
      <c r="P385" s="49">
        <v>110</v>
      </c>
      <c r="Q385" s="49">
        <v>110</v>
      </c>
      <c r="R385" s="49">
        <v>110</v>
      </c>
    </row>
    <row r="386" spans="3:18" x14ac:dyDescent="0.4">
      <c r="C386" s="15"/>
      <c r="D386" s="32">
        <f>R386-P$347/2</f>
        <v>226</v>
      </c>
      <c r="E386" s="33"/>
      <c r="F386" s="37"/>
      <c r="G386" s="38"/>
      <c r="H386" s="37"/>
      <c r="I386" s="52"/>
      <c r="J386" s="55"/>
      <c r="K386" s="52"/>
      <c r="L386" s="55"/>
      <c r="M386" s="52"/>
      <c r="N386" s="55"/>
      <c r="O386" s="52"/>
      <c r="P386" s="50">
        <f t="shared" ref="P386:R386" si="54">$C385*2/3+10</f>
        <v>270</v>
      </c>
      <c r="Q386" s="50">
        <f t="shared" si="54"/>
        <v>270</v>
      </c>
      <c r="R386" s="50">
        <f t="shared" si="54"/>
        <v>270</v>
      </c>
    </row>
    <row r="387" spans="3:18" x14ac:dyDescent="0.4">
      <c r="C387" s="22">
        <v>420</v>
      </c>
      <c r="D387" s="23">
        <f>R387-P$346/2</f>
        <v>86</v>
      </c>
      <c r="E387" s="34" t="s">
        <v>41</v>
      </c>
      <c r="F387" s="35">
        <f t="shared" ref="F387:H387" si="55">F$361*2/3+10-$P$348</f>
        <v>60</v>
      </c>
      <c r="G387" s="35">
        <f t="shared" si="55"/>
        <v>70</v>
      </c>
      <c r="H387" s="35">
        <f t="shared" si="55"/>
        <v>90</v>
      </c>
      <c r="I387" s="51">
        <v>110</v>
      </c>
      <c r="J387" s="51">
        <v>110</v>
      </c>
      <c r="K387" s="51">
        <v>110</v>
      </c>
      <c r="L387" s="51">
        <v>110</v>
      </c>
      <c r="M387" s="51">
        <v>110</v>
      </c>
      <c r="N387" s="51">
        <v>110</v>
      </c>
      <c r="O387" s="51">
        <v>110</v>
      </c>
      <c r="P387" s="51">
        <v>110</v>
      </c>
      <c r="Q387" s="49">
        <v>110</v>
      </c>
      <c r="R387" s="49">
        <v>110</v>
      </c>
    </row>
    <row r="388" spans="3:18" x14ac:dyDescent="0.4">
      <c r="C388" s="22"/>
      <c r="D388" s="32">
        <f>R388-P$347/2</f>
        <v>246</v>
      </c>
      <c r="E388" s="24"/>
      <c r="F388" s="36"/>
      <c r="G388" s="40"/>
      <c r="H388" s="36"/>
      <c r="I388" s="53"/>
      <c r="J388" s="54"/>
      <c r="K388" s="53"/>
      <c r="L388" s="54"/>
      <c r="M388" s="53"/>
      <c r="N388" s="54"/>
      <c r="O388" s="53"/>
      <c r="P388" s="54"/>
      <c r="Q388" s="50">
        <f t="shared" ref="Q388:R388" si="56">$C387*2/3+10</f>
        <v>290</v>
      </c>
      <c r="R388" s="50">
        <f t="shared" si="56"/>
        <v>290</v>
      </c>
    </row>
    <row r="389" spans="3:18" x14ac:dyDescent="0.4">
      <c r="C389" s="17">
        <v>450</v>
      </c>
      <c r="D389" s="23">
        <f>R389-P$346/2</f>
        <v>86</v>
      </c>
      <c r="E389" s="31" t="s">
        <v>41</v>
      </c>
      <c r="F389" s="35">
        <f t="shared" ref="F389:H389" si="57">F$361*2/3+10-$P$348</f>
        <v>60</v>
      </c>
      <c r="G389" s="35">
        <f t="shared" si="57"/>
        <v>70</v>
      </c>
      <c r="H389" s="35">
        <f t="shared" si="57"/>
        <v>90</v>
      </c>
      <c r="I389" s="51">
        <v>110</v>
      </c>
      <c r="J389" s="51">
        <v>110</v>
      </c>
      <c r="K389" s="51">
        <v>110</v>
      </c>
      <c r="L389" s="51">
        <v>110</v>
      </c>
      <c r="M389" s="51">
        <v>110</v>
      </c>
      <c r="N389" s="51">
        <v>110</v>
      </c>
      <c r="O389" s="51">
        <v>110</v>
      </c>
      <c r="P389" s="51">
        <v>110</v>
      </c>
      <c r="Q389" s="51">
        <v>110</v>
      </c>
      <c r="R389" s="49">
        <v>110</v>
      </c>
    </row>
    <row r="390" spans="3:18" x14ac:dyDescent="0.4">
      <c r="C390" s="15"/>
      <c r="D390" s="32">
        <f>R390-P$347/2</f>
        <v>266</v>
      </c>
      <c r="E390" s="33"/>
      <c r="F390" s="37"/>
      <c r="G390" s="38"/>
      <c r="H390" s="37"/>
      <c r="I390" s="52"/>
      <c r="J390" s="55"/>
      <c r="K390" s="52"/>
      <c r="L390" s="55"/>
      <c r="M390" s="52"/>
      <c r="N390" s="55"/>
      <c r="O390" s="52"/>
      <c r="P390" s="55"/>
      <c r="Q390" s="56"/>
      <c r="R390" s="50">
        <f>$C389*2/3+10</f>
        <v>310</v>
      </c>
    </row>
    <row r="391" spans="3:18" x14ac:dyDescent="0.4">
      <c r="I391" s="1" t="s">
        <v>44</v>
      </c>
    </row>
    <row r="393" spans="3:18" x14ac:dyDescent="0.4">
      <c r="C393" s="1" t="s">
        <v>45</v>
      </c>
      <c r="D393" s="1" t="s">
        <v>25</v>
      </c>
      <c r="F393" s="18" t="s">
        <v>59</v>
      </c>
      <c r="L393" s="1" t="s">
        <v>27</v>
      </c>
      <c r="P393" s="1" t="s">
        <v>28</v>
      </c>
    </row>
    <row r="394" spans="3:18" x14ac:dyDescent="0.4">
      <c r="D394" s="1" t="s">
        <v>29</v>
      </c>
      <c r="F394" s="18" t="s">
        <v>47</v>
      </c>
      <c r="L394" s="1" t="s">
        <v>31</v>
      </c>
      <c r="M394" s="1">
        <v>24</v>
      </c>
      <c r="P394" s="1" t="s">
        <v>32</v>
      </c>
    </row>
    <row r="395" spans="3:18" x14ac:dyDescent="0.4">
      <c r="D395" s="1" t="s">
        <v>15</v>
      </c>
      <c r="F395" s="18" t="s">
        <v>60</v>
      </c>
      <c r="L395" s="1" t="s">
        <v>49</v>
      </c>
      <c r="M395" s="1">
        <v>44</v>
      </c>
      <c r="P395" s="1" t="s">
        <v>33</v>
      </c>
    </row>
    <row r="396" spans="3:18" x14ac:dyDescent="0.4">
      <c r="D396" s="1" t="s">
        <v>50</v>
      </c>
      <c r="F396" s="18" t="s">
        <v>51</v>
      </c>
      <c r="P396" s="1" t="s">
        <v>34</v>
      </c>
    </row>
    <row r="397" spans="3:18" x14ac:dyDescent="0.4">
      <c r="D397" s="1" t="s">
        <v>61</v>
      </c>
      <c r="F397" s="1">
        <v>7</v>
      </c>
    </row>
    <row r="398" spans="3:18" x14ac:dyDescent="0.4">
      <c r="D398" s="1" t="s">
        <v>52</v>
      </c>
    </row>
    <row r="400" spans="3:18" x14ac:dyDescent="0.4">
      <c r="C400" s="1" t="s">
        <v>53</v>
      </c>
      <c r="D400" s="1" t="s">
        <v>25</v>
      </c>
      <c r="F400" s="18" t="s">
        <v>59</v>
      </c>
    </row>
    <row r="401" spans="2:9" x14ac:dyDescent="0.4">
      <c r="D401" s="1" t="s">
        <v>29</v>
      </c>
      <c r="F401" s="18" t="s">
        <v>47</v>
      </c>
    </row>
    <row r="402" spans="2:9" x14ac:dyDescent="0.4">
      <c r="D402" s="1" t="s">
        <v>15</v>
      </c>
      <c r="F402" s="18" t="s">
        <v>60</v>
      </c>
    </row>
    <row r="403" spans="2:9" x14ac:dyDescent="0.4">
      <c r="D403" s="1" t="s">
        <v>50</v>
      </c>
      <c r="F403" s="18" t="s">
        <v>51</v>
      </c>
    </row>
    <row r="405" spans="2:9" x14ac:dyDescent="0.4">
      <c r="C405" s="1" t="s">
        <v>54</v>
      </c>
      <c r="D405" s="1" t="s">
        <v>25</v>
      </c>
      <c r="F405" s="18" t="s">
        <v>59</v>
      </c>
    </row>
    <row r="406" spans="2:9" x14ac:dyDescent="0.4">
      <c r="D406" s="1" t="s">
        <v>29</v>
      </c>
      <c r="F406" s="18" t="s">
        <v>47</v>
      </c>
      <c r="I406" s="1" t="s">
        <v>55</v>
      </c>
    </row>
    <row r="407" spans="2:9" x14ac:dyDescent="0.4">
      <c r="F407" s="1">
        <v>110</v>
      </c>
      <c r="I407" s="1" t="s">
        <v>56</v>
      </c>
    </row>
    <row r="408" spans="2:9" x14ac:dyDescent="0.4">
      <c r="D408" s="1" t="s">
        <v>15</v>
      </c>
      <c r="F408" s="18" t="s">
        <v>60</v>
      </c>
    </row>
    <row r="409" spans="2:9" x14ac:dyDescent="0.4">
      <c r="D409" s="1" t="s">
        <v>50</v>
      </c>
      <c r="F409" s="1" t="s">
        <v>57</v>
      </c>
    </row>
    <row r="412" spans="2:9" x14ac:dyDescent="0.4">
      <c r="C412" s="18"/>
      <c r="D412" s="18"/>
    </row>
    <row r="413" spans="2:9" ht="16.5" x14ac:dyDescent="0.4">
      <c r="B413" s="68" t="s">
        <v>145</v>
      </c>
    </row>
    <row r="437" spans="2:2" ht="16.5" x14ac:dyDescent="0.4">
      <c r="B437" s="68" t="s">
        <v>146</v>
      </c>
    </row>
    <row r="461" spans="2:2" ht="16.5" x14ac:dyDescent="0.4">
      <c r="B461" s="68" t="s">
        <v>147</v>
      </c>
    </row>
    <row r="487" spans="2:2" ht="16.5" x14ac:dyDescent="0.4">
      <c r="B487" s="68" t="s">
        <v>148</v>
      </c>
    </row>
    <row r="526" spans="3:16" x14ac:dyDescent="0.4">
      <c r="C526" s="2" t="s">
        <v>2</v>
      </c>
      <c r="D526" s="2" t="s">
        <v>62</v>
      </c>
      <c r="E526" s="3"/>
      <c r="F526" s="2" t="s">
        <v>4</v>
      </c>
      <c r="G526" s="3"/>
      <c r="H526" s="2" t="s">
        <v>5</v>
      </c>
      <c r="I526" s="3"/>
      <c r="J526" s="2" t="s">
        <v>6</v>
      </c>
      <c r="K526" s="3"/>
      <c r="M526" s="2"/>
      <c r="N526" s="4"/>
      <c r="O526" s="3"/>
      <c r="P526" s="3" t="s">
        <v>7</v>
      </c>
    </row>
    <row r="527" spans="3:16" x14ac:dyDescent="0.4">
      <c r="C527" s="2">
        <v>90</v>
      </c>
      <c r="D527" s="2" t="s">
        <v>41</v>
      </c>
      <c r="E527" s="3"/>
      <c r="F527" s="2" t="s">
        <v>41</v>
      </c>
      <c r="G527" s="3"/>
      <c r="H527" s="2" t="s">
        <v>41</v>
      </c>
      <c r="I527" s="3"/>
      <c r="J527" s="2" t="s">
        <v>41</v>
      </c>
      <c r="K527" s="3"/>
      <c r="L527" s="1" t="s">
        <v>8</v>
      </c>
      <c r="M527" s="2" t="s">
        <v>9</v>
      </c>
      <c r="N527" s="4"/>
      <c r="O527" s="3"/>
      <c r="P527" s="5">
        <v>48</v>
      </c>
    </row>
    <row r="528" spans="3:16" x14ac:dyDescent="0.4">
      <c r="C528" s="2">
        <v>105</v>
      </c>
      <c r="D528" s="2">
        <f t="shared" ref="D528:D530" si="58">C528/2-F528-H528-J528</f>
        <v>18</v>
      </c>
      <c r="E528" s="3"/>
      <c r="F528" s="2">
        <v>21</v>
      </c>
      <c r="G528" s="3"/>
      <c r="H528" s="2">
        <v>12.5</v>
      </c>
      <c r="I528" s="3"/>
      <c r="J528" s="2">
        <v>1</v>
      </c>
      <c r="K528" s="3"/>
      <c r="M528" s="2" t="s">
        <v>10</v>
      </c>
      <c r="N528" s="4"/>
      <c r="O528" s="3"/>
      <c r="P528" s="5">
        <v>88</v>
      </c>
    </row>
    <row r="529" spans="3:19" x14ac:dyDescent="0.4">
      <c r="C529" s="2">
        <v>120</v>
      </c>
      <c r="D529" s="2">
        <f t="shared" si="58"/>
        <v>25.5</v>
      </c>
      <c r="E529" s="3"/>
      <c r="F529" s="2">
        <v>21</v>
      </c>
      <c r="G529" s="3"/>
      <c r="H529" s="2">
        <v>12.5</v>
      </c>
      <c r="I529" s="3"/>
      <c r="J529" s="2">
        <v>1</v>
      </c>
      <c r="K529" s="3"/>
      <c r="M529" s="2" t="s">
        <v>11</v>
      </c>
      <c r="N529" s="4"/>
      <c r="O529" s="3"/>
      <c r="P529" s="6">
        <f>(P528-P527)/2</f>
        <v>20</v>
      </c>
    </row>
    <row r="530" spans="3:19" x14ac:dyDescent="0.4">
      <c r="C530" s="2">
        <v>150</v>
      </c>
      <c r="D530" s="2">
        <f t="shared" si="58"/>
        <v>40.5</v>
      </c>
      <c r="E530" s="3"/>
      <c r="F530" s="2">
        <v>21</v>
      </c>
      <c r="G530" s="3"/>
      <c r="H530" s="2">
        <v>12.5</v>
      </c>
      <c r="I530" s="3"/>
      <c r="J530" s="2">
        <v>1</v>
      </c>
      <c r="K530" s="3"/>
      <c r="M530" s="2" t="s">
        <v>63</v>
      </c>
      <c r="N530" s="4"/>
      <c r="O530" s="3"/>
      <c r="P530" s="5">
        <v>28</v>
      </c>
    </row>
    <row r="531" spans="3:19" x14ac:dyDescent="0.4">
      <c r="C531" s="2">
        <v>180</v>
      </c>
      <c r="D531" s="2"/>
      <c r="E531" s="3"/>
      <c r="F531" s="2"/>
      <c r="G531" s="3"/>
      <c r="H531" s="2"/>
      <c r="I531" s="3"/>
      <c r="J531" s="2"/>
      <c r="K531" s="3"/>
    </row>
    <row r="533" spans="3:19" x14ac:dyDescent="0.4">
      <c r="C533" s="7" t="s">
        <v>12</v>
      </c>
      <c r="D533" s="2" t="s">
        <v>13</v>
      </c>
      <c r="E533" s="3"/>
      <c r="F533" s="2" t="s">
        <v>14</v>
      </c>
      <c r="G533" s="3"/>
      <c r="H533" s="2" t="s">
        <v>15</v>
      </c>
      <c r="I533" s="3"/>
      <c r="J533" s="2" t="s">
        <v>16</v>
      </c>
      <c r="K533" s="3"/>
      <c r="L533" s="2" t="s">
        <v>17</v>
      </c>
      <c r="M533" s="3"/>
      <c r="O533" s="2" t="s">
        <v>18</v>
      </c>
      <c r="P533" s="4"/>
      <c r="Q533" s="3"/>
    </row>
    <row r="534" spans="3:19" x14ac:dyDescent="0.4">
      <c r="C534" s="7">
        <v>90</v>
      </c>
      <c r="D534" s="2" t="s">
        <v>41</v>
      </c>
      <c r="E534" s="3"/>
      <c r="F534" s="2" t="s">
        <v>41</v>
      </c>
      <c r="G534" s="3"/>
      <c r="H534" s="8" t="s">
        <v>41</v>
      </c>
      <c r="I534" s="3"/>
      <c r="J534" s="2" t="s">
        <v>41</v>
      </c>
      <c r="K534" s="3"/>
      <c r="L534" s="8" t="s">
        <v>41</v>
      </c>
      <c r="M534" s="3"/>
      <c r="N534" s="1" t="s">
        <v>8</v>
      </c>
      <c r="O534" s="7" t="s">
        <v>20</v>
      </c>
      <c r="P534" s="7" t="s">
        <v>21</v>
      </c>
      <c r="Q534" s="7" t="s">
        <v>22</v>
      </c>
    </row>
    <row r="535" spans="3:19" x14ac:dyDescent="0.4">
      <c r="C535" s="7">
        <v>105</v>
      </c>
      <c r="D535" s="2">
        <f>H535-(P529*2)</f>
        <v>49</v>
      </c>
      <c r="E535" s="3"/>
      <c r="F535" s="2">
        <f t="shared" ref="F535:F538" si="59">D535-10</f>
        <v>39</v>
      </c>
      <c r="G535" s="3"/>
      <c r="H535" s="4">
        <f>C535-((C535-105)/15*4)-16</f>
        <v>89</v>
      </c>
      <c r="I535" s="3"/>
      <c r="J535" s="2">
        <f t="shared" ref="J535:J538" si="60">C535+3</f>
        <v>108</v>
      </c>
      <c r="K535" s="3"/>
      <c r="L535" s="2">
        <f>(H535-D535)/2</f>
        <v>20</v>
      </c>
      <c r="M535" s="3"/>
      <c r="O535" s="7">
        <v>21</v>
      </c>
      <c r="P535" s="7">
        <v>5</v>
      </c>
      <c r="Q535" s="9">
        <f>P535/O535</f>
        <v>0.23809523809523808</v>
      </c>
    </row>
    <row r="536" spans="3:19" x14ac:dyDescent="0.4">
      <c r="C536" s="7">
        <v>120</v>
      </c>
      <c r="D536" s="2">
        <f>H536-(P529*2)</f>
        <v>60</v>
      </c>
      <c r="E536" s="3"/>
      <c r="F536" s="2">
        <f t="shared" si="59"/>
        <v>50</v>
      </c>
      <c r="G536" s="3"/>
      <c r="H536" s="4">
        <f t="shared" ref="H536:H538" si="61">C536-((C536-105)/15*4)-16</f>
        <v>100</v>
      </c>
      <c r="I536" s="3"/>
      <c r="J536" s="2">
        <f t="shared" si="60"/>
        <v>123</v>
      </c>
      <c r="K536" s="3"/>
      <c r="L536" s="2">
        <f>(H536-D536)/2</f>
        <v>20</v>
      </c>
      <c r="M536" s="3"/>
      <c r="O536" s="7">
        <v>24</v>
      </c>
      <c r="P536" s="7">
        <f>Q535*O536</f>
        <v>5.7142857142857135</v>
      </c>
      <c r="Q536" s="10"/>
    </row>
    <row r="537" spans="3:19" x14ac:dyDescent="0.4">
      <c r="C537" s="7">
        <v>150</v>
      </c>
      <c r="D537" s="2">
        <f>H537-(P529*2)</f>
        <v>82</v>
      </c>
      <c r="E537" s="3"/>
      <c r="F537" s="2">
        <f t="shared" si="59"/>
        <v>72</v>
      </c>
      <c r="G537" s="3"/>
      <c r="H537" s="4">
        <f t="shared" si="61"/>
        <v>122</v>
      </c>
      <c r="I537" s="3"/>
      <c r="J537" s="2">
        <f t="shared" si="60"/>
        <v>153</v>
      </c>
      <c r="K537" s="3"/>
      <c r="L537" s="2">
        <f>(H537-D537)/2</f>
        <v>20</v>
      </c>
      <c r="M537" s="3"/>
      <c r="O537" s="7">
        <v>18</v>
      </c>
      <c r="P537" s="7">
        <f>Q535*O537</f>
        <v>4.2857142857142856</v>
      </c>
      <c r="Q537" s="11"/>
    </row>
    <row r="538" spans="3:19" x14ac:dyDescent="0.4">
      <c r="C538" s="7">
        <v>180</v>
      </c>
      <c r="D538" s="2">
        <f>H538-(P529*2)</f>
        <v>104</v>
      </c>
      <c r="E538" s="3"/>
      <c r="F538" s="2">
        <f t="shared" si="59"/>
        <v>94</v>
      </c>
      <c r="G538" s="3"/>
      <c r="H538" s="4">
        <f t="shared" si="61"/>
        <v>144</v>
      </c>
      <c r="I538" s="3"/>
      <c r="J538" s="2">
        <f t="shared" si="60"/>
        <v>183</v>
      </c>
      <c r="K538" s="3"/>
      <c r="L538" s="2">
        <f>(H538-D538)/2</f>
        <v>20</v>
      </c>
      <c r="M538" s="3"/>
    </row>
    <row r="539" spans="3:19" x14ac:dyDescent="0.4">
      <c r="S539" s="9" t="s">
        <v>170</v>
      </c>
    </row>
    <row r="540" spans="3:19" x14ac:dyDescent="0.4">
      <c r="C540" s="1" t="s">
        <v>64</v>
      </c>
      <c r="S540" s="11" t="s">
        <v>103</v>
      </c>
    </row>
    <row r="541" spans="3:19" x14ac:dyDescent="0.4">
      <c r="C541" s="13" t="s">
        <v>38</v>
      </c>
      <c r="D541" s="13" t="s">
        <v>39</v>
      </c>
      <c r="E541" s="9">
        <v>90</v>
      </c>
      <c r="F541" s="9">
        <v>105</v>
      </c>
      <c r="G541" s="9">
        <v>120</v>
      </c>
      <c r="H541" s="9">
        <v>150</v>
      </c>
      <c r="I541" s="9">
        <v>180</v>
      </c>
      <c r="J541" s="9">
        <v>210</v>
      </c>
      <c r="K541" s="9">
        <v>240</v>
      </c>
      <c r="L541" s="9">
        <v>270</v>
      </c>
      <c r="M541" s="9">
        <v>300</v>
      </c>
      <c r="N541" s="9">
        <v>330</v>
      </c>
      <c r="O541" s="9">
        <v>360</v>
      </c>
      <c r="P541" s="9">
        <v>390</v>
      </c>
      <c r="Q541" s="14">
        <v>420</v>
      </c>
      <c r="R541" s="14">
        <v>450</v>
      </c>
    </row>
    <row r="542" spans="3:19" x14ac:dyDescent="0.4">
      <c r="C542" s="15" t="s">
        <v>40</v>
      </c>
      <c r="D542" s="15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6"/>
      <c r="R542" s="16"/>
    </row>
    <row r="543" spans="3:19" x14ac:dyDescent="0.4">
      <c r="C543" s="22">
        <v>90</v>
      </c>
      <c r="D543" s="23"/>
      <c r="E543" s="31" t="s">
        <v>41</v>
      </c>
      <c r="F543" s="31" t="s">
        <v>41</v>
      </c>
      <c r="G543" s="31" t="s">
        <v>41</v>
      </c>
      <c r="H543" s="31" t="s">
        <v>41</v>
      </c>
      <c r="I543" s="31" t="s">
        <v>41</v>
      </c>
      <c r="J543" s="31" t="s">
        <v>41</v>
      </c>
      <c r="K543" s="31" t="s">
        <v>41</v>
      </c>
      <c r="L543" s="31" t="s">
        <v>41</v>
      </c>
      <c r="M543" s="31" t="s">
        <v>41</v>
      </c>
      <c r="N543" s="31" t="s">
        <v>41</v>
      </c>
      <c r="O543" s="31" t="s">
        <v>41</v>
      </c>
      <c r="P543" s="31" t="s">
        <v>41</v>
      </c>
      <c r="Q543" s="31" t="s">
        <v>41</v>
      </c>
      <c r="R543" s="48" t="s">
        <v>41</v>
      </c>
    </row>
    <row r="544" spans="3:19" x14ac:dyDescent="0.4">
      <c r="C544" s="22"/>
      <c r="D544" s="26"/>
      <c r="E544" s="24"/>
      <c r="F544" s="27"/>
      <c r="G544" s="28"/>
      <c r="H544" s="27"/>
      <c r="I544" s="28"/>
      <c r="J544" s="27"/>
      <c r="K544" s="28"/>
      <c r="L544" s="27"/>
      <c r="M544" s="29"/>
      <c r="N544" s="27"/>
      <c r="O544" s="28"/>
      <c r="P544" s="27"/>
      <c r="Q544" s="30"/>
      <c r="R544" s="29"/>
    </row>
    <row r="545" spans="3:19" x14ac:dyDescent="0.4">
      <c r="C545" s="17">
        <v>105</v>
      </c>
      <c r="D545" s="23">
        <f>R545-P$527/2</f>
        <v>36</v>
      </c>
      <c r="E545" s="31" t="s">
        <v>41</v>
      </c>
      <c r="F545" s="25">
        <f>F546-$P$529</f>
        <v>60</v>
      </c>
      <c r="G545" s="25">
        <f t="shared" ref="G545:R545" si="62">G546-$P$529</f>
        <v>60</v>
      </c>
      <c r="H545" s="25">
        <f t="shared" si="62"/>
        <v>60</v>
      </c>
      <c r="I545" s="25">
        <f t="shared" si="62"/>
        <v>60</v>
      </c>
      <c r="J545" s="25">
        <f t="shared" si="62"/>
        <v>60</v>
      </c>
      <c r="K545" s="25">
        <f t="shared" si="62"/>
        <v>60</v>
      </c>
      <c r="L545" s="25">
        <f t="shared" si="62"/>
        <v>60</v>
      </c>
      <c r="M545" s="25">
        <f t="shared" si="62"/>
        <v>60</v>
      </c>
      <c r="N545" s="25">
        <f t="shared" si="62"/>
        <v>60</v>
      </c>
      <c r="O545" s="25">
        <f t="shared" si="62"/>
        <v>60</v>
      </c>
      <c r="P545" s="25">
        <f t="shared" si="62"/>
        <v>60</v>
      </c>
      <c r="Q545" s="25">
        <f t="shared" si="62"/>
        <v>60</v>
      </c>
      <c r="R545" s="25">
        <f t="shared" si="62"/>
        <v>60</v>
      </c>
    </row>
    <row r="546" spans="3:19" x14ac:dyDescent="0.4">
      <c r="C546" s="15"/>
      <c r="D546" s="32">
        <f>R546-P$528/2</f>
        <v>36</v>
      </c>
      <c r="E546" s="33"/>
      <c r="F546" s="29">
        <f>$C545*2/3+10</f>
        <v>80</v>
      </c>
      <c r="G546" s="29">
        <f t="shared" ref="G546:R546" si="63">$C545*2/3+10</f>
        <v>80</v>
      </c>
      <c r="H546" s="29">
        <f t="shared" si="63"/>
        <v>80</v>
      </c>
      <c r="I546" s="29">
        <f t="shared" si="63"/>
        <v>80</v>
      </c>
      <c r="J546" s="29">
        <f t="shared" si="63"/>
        <v>80</v>
      </c>
      <c r="K546" s="29">
        <f t="shared" si="63"/>
        <v>80</v>
      </c>
      <c r="L546" s="29">
        <f t="shared" si="63"/>
        <v>80</v>
      </c>
      <c r="M546" s="29">
        <f t="shared" si="63"/>
        <v>80</v>
      </c>
      <c r="N546" s="29">
        <f t="shared" si="63"/>
        <v>80</v>
      </c>
      <c r="O546" s="29">
        <f t="shared" si="63"/>
        <v>80</v>
      </c>
      <c r="P546" s="29">
        <f t="shared" si="63"/>
        <v>80</v>
      </c>
      <c r="Q546" s="29">
        <f t="shared" si="63"/>
        <v>80</v>
      </c>
      <c r="R546" s="29">
        <f t="shared" si="63"/>
        <v>80</v>
      </c>
    </row>
    <row r="547" spans="3:19" x14ac:dyDescent="0.4">
      <c r="C547" s="22">
        <v>120</v>
      </c>
      <c r="D547" s="23">
        <f>R547-P$527/2</f>
        <v>46</v>
      </c>
      <c r="E547" s="34" t="s">
        <v>41</v>
      </c>
      <c r="F547" s="35">
        <f>F$541*2/3+10-$P$529</f>
        <v>60</v>
      </c>
      <c r="G547" s="25">
        <f>G548-$P$529</f>
        <v>70</v>
      </c>
      <c r="H547" s="25">
        <f t="shared" ref="H547:R547" si="64">H548-$P$529</f>
        <v>70</v>
      </c>
      <c r="I547" s="25">
        <f t="shared" si="64"/>
        <v>70</v>
      </c>
      <c r="J547" s="25">
        <f t="shared" si="64"/>
        <v>70</v>
      </c>
      <c r="K547" s="25">
        <f t="shared" si="64"/>
        <v>70</v>
      </c>
      <c r="L547" s="25">
        <f t="shared" si="64"/>
        <v>70</v>
      </c>
      <c r="M547" s="25">
        <f t="shared" si="64"/>
        <v>70</v>
      </c>
      <c r="N547" s="25">
        <f t="shared" si="64"/>
        <v>70</v>
      </c>
      <c r="O547" s="25">
        <f t="shared" si="64"/>
        <v>70</v>
      </c>
      <c r="P547" s="25">
        <f t="shared" si="64"/>
        <v>70</v>
      </c>
      <c r="Q547" s="25">
        <f t="shared" si="64"/>
        <v>70</v>
      </c>
      <c r="R547" s="25">
        <f t="shared" si="64"/>
        <v>70</v>
      </c>
    </row>
    <row r="548" spans="3:19" x14ac:dyDescent="0.4">
      <c r="C548" s="22"/>
      <c r="D548" s="32">
        <f>R548-P$528/2</f>
        <v>46</v>
      </c>
      <c r="E548" s="24"/>
      <c r="F548" s="36"/>
      <c r="G548" s="29">
        <f t="shared" ref="G548:R548" si="65">$C547*2/3+10</f>
        <v>90</v>
      </c>
      <c r="H548" s="29">
        <f t="shared" si="65"/>
        <v>90</v>
      </c>
      <c r="I548" s="29">
        <f t="shared" si="65"/>
        <v>90</v>
      </c>
      <c r="J548" s="29">
        <f t="shared" si="65"/>
        <v>90</v>
      </c>
      <c r="K548" s="29">
        <f t="shared" si="65"/>
        <v>90</v>
      </c>
      <c r="L548" s="29">
        <f t="shared" si="65"/>
        <v>90</v>
      </c>
      <c r="M548" s="29">
        <f t="shared" si="65"/>
        <v>90</v>
      </c>
      <c r="N548" s="29">
        <f t="shared" si="65"/>
        <v>90</v>
      </c>
      <c r="O548" s="29">
        <f t="shared" si="65"/>
        <v>90</v>
      </c>
      <c r="P548" s="29">
        <f t="shared" si="65"/>
        <v>90</v>
      </c>
      <c r="Q548" s="29">
        <f t="shared" si="65"/>
        <v>90</v>
      </c>
      <c r="R548" s="29">
        <f t="shared" si="65"/>
        <v>90</v>
      </c>
    </row>
    <row r="549" spans="3:19" x14ac:dyDescent="0.4">
      <c r="C549" s="17">
        <v>150</v>
      </c>
      <c r="D549" s="23">
        <f>R549-P$527/2</f>
        <v>66</v>
      </c>
      <c r="E549" s="31" t="s">
        <v>41</v>
      </c>
      <c r="F549" s="35">
        <f>F$541*2/3+10-$P$529</f>
        <v>60</v>
      </c>
      <c r="G549" s="35">
        <f>G$541*2/3+10-$P$529</f>
        <v>70</v>
      </c>
      <c r="H549" s="25">
        <f t="shared" ref="H549:R549" si="66">H550-$P$529</f>
        <v>90</v>
      </c>
      <c r="I549" s="25">
        <f t="shared" si="66"/>
        <v>90</v>
      </c>
      <c r="J549" s="25">
        <f t="shared" si="66"/>
        <v>90</v>
      </c>
      <c r="K549" s="25">
        <f t="shared" si="66"/>
        <v>90</v>
      </c>
      <c r="L549" s="25">
        <f t="shared" si="66"/>
        <v>90</v>
      </c>
      <c r="M549" s="25">
        <f t="shared" si="66"/>
        <v>90</v>
      </c>
      <c r="N549" s="25">
        <f t="shared" si="66"/>
        <v>90</v>
      </c>
      <c r="O549" s="25">
        <f t="shared" si="66"/>
        <v>90</v>
      </c>
      <c r="P549" s="25">
        <f t="shared" si="66"/>
        <v>90</v>
      </c>
      <c r="Q549" s="25">
        <f t="shared" si="66"/>
        <v>90</v>
      </c>
      <c r="R549" s="25">
        <f t="shared" si="66"/>
        <v>90</v>
      </c>
    </row>
    <row r="550" spans="3:19" x14ac:dyDescent="0.4">
      <c r="C550" s="15"/>
      <c r="D550" s="32">
        <f>R550-P$528/2</f>
        <v>66</v>
      </c>
      <c r="E550" s="33"/>
      <c r="F550" s="37"/>
      <c r="G550" s="38"/>
      <c r="H550" s="29">
        <f t="shared" ref="H550:R552" si="67">$C549*2/3+10</f>
        <v>110</v>
      </c>
      <c r="I550" s="29">
        <f t="shared" si="67"/>
        <v>110</v>
      </c>
      <c r="J550" s="29">
        <f t="shared" si="67"/>
        <v>110</v>
      </c>
      <c r="K550" s="29">
        <f t="shared" si="67"/>
        <v>110</v>
      </c>
      <c r="L550" s="29">
        <f t="shared" si="67"/>
        <v>110</v>
      </c>
      <c r="M550" s="29">
        <f t="shared" si="67"/>
        <v>110</v>
      </c>
      <c r="N550" s="29">
        <f t="shared" si="67"/>
        <v>110</v>
      </c>
      <c r="O550" s="29">
        <f t="shared" si="67"/>
        <v>110</v>
      </c>
      <c r="P550" s="29">
        <f t="shared" si="67"/>
        <v>110</v>
      </c>
      <c r="Q550" s="29">
        <f t="shared" si="67"/>
        <v>110</v>
      </c>
      <c r="R550" s="29">
        <f t="shared" si="67"/>
        <v>110</v>
      </c>
    </row>
    <row r="551" spans="3:19" x14ac:dyDescent="0.4">
      <c r="C551" s="22">
        <v>180</v>
      </c>
      <c r="D551" s="23">
        <f>R551-P$527/2</f>
        <v>86</v>
      </c>
      <c r="E551" s="34" t="s">
        <v>41</v>
      </c>
      <c r="F551" s="35">
        <f>F$541*2/3+10-$P$529</f>
        <v>60</v>
      </c>
      <c r="G551" s="35">
        <f>G$541*2/3+10-$P$529</f>
        <v>70</v>
      </c>
      <c r="H551" s="35">
        <f>H$541*2/3+10-$P$529</f>
        <v>90</v>
      </c>
      <c r="I551" s="49">
        <v>110</v>
      </c>
      <c r="J551" s="49">
        <v>110</v>
      </c>
      <c r="K551" s="49">
        <v>110</v>
      </c>
      <c r="L551" s="49">
        <v>110</v>
      </c>
      <c r="M551" s="49">
        <v>110</v>
      </c>
      <c r="N551" s="49">
        <v>110</v>
      </c>
      <c r="O551" s="49">
        <v>110</v>
      </c>
      <c r="P551" s="49">
        <v>110</v>
      </c>
      <c r="Q551" s="49">
        <v>110</v>
      </c>
      <c r="R551" s="49">
        <v>110</v>
      </c>
      <c r="S551" s="1" t="s">
        <v>42</v>
      </c>
    </row>
    <row r="552" spans="3:19" x14ac:dyDescent="0.4">
      <c r="C552" s="22"/>
      <c r="D552" s="32">
        <f>R552-P$528/2</f>
        <v>86</v>
      </c>
      <c r="E552" s="24"/>
      <c r="F552" s="36"/>
      <c r="G552" s="40"/>
      <c r="H552" s="36"/>
      <c r="I552" s="50">
        <f t="shared" si="67"/>
        <v>130</v>
      </c>
      <c r="J552" s="50">
        <f t="shared" si="67"/>
        <v>130</v>
      </c>
      <c r="K552" s="50">
        <f t="shared" si="67"/>
        <v>130</v>
      </c>
      <c r="L552" s="50">
        <f t="shared" si="67"/>
        <v>130</v>
      </c>
      <c r="M552" s="50">
        <f t="shared" si="67"/>
        <v>130</v>
      </c>
      <c r="N552" s="50">
        <f t="shared" si="67"/>
        <v>130</v>
      </c>
      <c r="O552" s="50">
        <f t="shared" si="67"/>
        <v>130</v>
      </c>
      <c r="P552" s="50">
        <f t="shared" si="67"/>
        <v>130</v>
      </c>
      <c r="Q552" s="50">
        <f t="shared" si="67"/>
        <v>130</v>
      </c>
      <c r="R552" s="50">
        <f t="shared" si="67"/>
        <v>130</v>
      </c>
      <c r="S552" s="1" t="s">
        <v>43</v>
      </c>
    </row>
    <row r="553" spans="3:19" x14ac:dyDescent="0.4">
      <c r="C553" s="17">
        <v>210</v>
      </c>
      <c r="D553" s="23">
        <f>R553-P$527/2</f>
        <v>86</v>
      </c>
      <c r="E553" s="31" t="s">
        <v>41</v>
      </c>
      <c r="F553" s="35">
        <f>F$541*2/3+10-$P$529</f>
        <v>60</v>
      </c>
      <c r="G553" s="35">
        <f>G$541*2/3+10-$P$529</f>
        <v>70</v>
      </c>
      <c r="H553" s="35">
        <f>H$541*2/3+10-$P$529</f>
        <v>90</v>
      </c>
      <c r="I553" s="67">
        <v>110</v>
      </c>
      <c r="J553" s="65">
        <v>110</v>
      </c>
      <c r="K553" s="49">
        <v>110</v>
      </c>
      <c r="L553" s="49">
        <v>110</v>
      </c>
      <c r="M553" s="49">
        <v>110</v>
      </c>
      <c r="N553" s="49">
        <v>110</v>
      </c>
      <c r="O553" s="49">
        <v>110</v>
      </c>
      <c r="P553" s="49">
        <v>110</v>
      </c>
      <c r="Q553" s="49">
        <v>110</v>
      </c>
      <c r="R553" s="49">
        <v>110</v>
      </c>
    </row>
    <row r="554" spans="3:19" x14ac:dyDescent="0.4">
      <c r="C554" s="15"/>
      <c r="D554" s="32">
        <f>R554-P$528/2</f>
        <v>106</v>
      </c>
      <c r="E554" s="33"/>
      <c r="F554" s="37"/>
      <c r="G554" s="38"/>
      <c r="H554" s="37"/>
      <c r="I554" s="58"/>
      <c r="J554" s="66">
        <f t="shared" ref="J554:R554" si="68">$C553*2/3+10</f>
        <v>150</v>
      </c>
      <c r="K554" s="50">
        <f t="shared" si="68"/>
        <v>150</v>
      </c>
      <c r="L554" s="50">
        <f t="shared" si="68"/>
        <v>150</v>
      </c>
      <c r="M554" s="50">
        <f t="shared" si="68"/>
        <v>150</v>
      </c>
      <c r="N554" s="50">
        <f t="shared" si="68"/>
        <v>150</v>
      </c>
      <c r="O554" s="50">
        <f t="shared" si="68"/>
        <v>150</v>
      </c>
      <c r="P554" s="50">
        <f t="shared" si="68"/>
        <v>150</v>
      </c>
      <c r="Q554" s="50">
        <f t="shared" si="68"/>
        <v>150</v>
      </c>
      <c r="R554" s="50">
        <f t="shared" si="68"/>
        <v>150</v>
      </c>
    </row>
    <row r="555" spans="3:19" x14ac:dyDescent="0.4">
      <c r="C555" s="22">
        <v>240</v>
      </c>
      <c r="D555" s="23">
        <f>R555-P$527/2</f>
        <v>86</v>
      </c>
      <c r="E555" s="34" t="s">
        <v>41</v>
      </c>
      <c r="F555" s="35">
        <f>F$541*2/3+10-$P$529</f>
        <v>60</v>
      </c>
      <c r="G555" s="35">
        <f>G$541*2/3+10-$P$529</f>
        <v>70</v>
      </c>
      <c r="H555" s="35">
        <f>H$541*2/3+10-$P$529</f>
        <v>90</v>
      </c>
      <c r="I555" s="67">
        <v>110</v>
      </c>
      <c r="J555" s="67">
        <v>110</v>
      </c>
      <c r="K555" s="65">
        <v>110</v>
      </c>
      <c r="L555" s="49">
        <v>110</v>
      </c>
      <c r="M555" s="49">
        <v>110</v>
      </c>
      <c r="N555" s="49">
        <v>110</v>
      </c>
      <c r="O555" s="49">
        <v>110</v>
      </c>
      <c r="P555" s="49">
        <v>110</v>
      </c>
      <c r="Q555" s="49">
        <v>110</v>
      </c>
      <c r="R555" s="49">
        <v>110</v>
      </c>
    </row>
    <row r="556" spans="3:19" x14ac:dyDescent="0.4">
      <c r="C556" s="22"/>
      <c r="D556" s="32">
        <f>R556-P$528/2</f>
        <v>126</v>
      </c>
      <c r="E556" s="24"/>
      <c r="F556" s="36"/>
      <c r="G556" s="40"/>
      <c r="H556" s="36"/>
      <c r="I556" s="57"/>
      <c r="J556" s="57"/>
      <c r="K556" s="66">
        <f t="shared" ref="K556:R556" si="69">$C555*2/3+10</f>
        <v>170</v>
      </c>
      <c r="L556" s="50">
        <f t="shared" si="69"/>
        <v>170</v>
      </c>
      <c r="M556" s="50">
        <f t="shared" si="69"/>
        <v>170</v>
      </c>
      <c r="N556" s="50">
        <f t="shared" si="69"/>
        <v>170</v>
      </c>
      <c r="O556" s="50">
        <f t="shared" si="69"/>
        <v>170</v>
      </c>
      <c r="P556" s="50">
        <f t="shared" si="69"/>
        <v>170</v>
      </c>
      <c r="Q556" s="50">
        <f t="shared" si="69"/>
        <v>170</v>
      </c>
      <c r="R556" s="50">
        <f t="shared" si="69"/>
        <v>170</v>
      </c>
    </row>
    <row r="557" spans="3:19" x14ac:dyDescent="0.4">
      <c r="C557" s="17">
        <v>270</v>
      </c>
      <c r="D557" s="23">
        <f>R557-P$527/2</f>
        <v>86</v>
      </c>
      <c r="E557" s="31" t="s">
        <v>41</v>
      </c>
      <c r="F557" s="35">
        <f>F$541*2/3+10-$P$529</f>
        <v>60</v>
      </c>
      <c r="G557" s="35">
        <f>G$541*2/3+10-$P$529</f>
        <v>70</v>
      </c>
      <c r="H557" s="35">
        <f>H$541*2/3+10-$P$529</f>
        <v>90</v>
      </c>
      <c r="I557" s="67">
        <v>110</v>
      </c>
      <c r="J557" s="67">
        <v>110</v>
      </c>
      <c r="K557" s="67">
        <v>110</v>
      </c>
      <c r="L557" s="65">
        <v>110</v>
      </c>
      <c r="M557" s="49">
        <v>110</v>
      </c>
      <c r="N557" s="49">
        <v>110</v>
      </c>
      <c r="O557" s="49">
        <v>110</v>
      </c>
      <c r="P557" s="49">
        <v>110</v>
      </c>
      <c r="Q557" s="49">
        <v>110</v>
      </c>
      <c r="R557" s="49">
        <v>110</v>
      </c>
    </row>
    <row r="558" spans="3:19" x14ac:dyDescent="0.4">
      <c r="C558" s="15"/>
      <c r="D558" s="32">
        <f>R558-P$528/2</f>
        <v>146</v>
      </c>
      <c r="E558" s="33"/>
      <c r="F558" s="37"/>
      <c r="G558" s="38"/>
      <c r="H558" s="37"/>
      <c r="I558" s="58"/>
      <c r="J558" s="58"/>
      <c r="K558" s="58"/>
      <c r="L558" s="66">
        <f t="shared" ref="L558:R558" si="70">$C557*2/3+10</f>
        <v>190</v>
      </c>
      <c r="M558" s="50">
        <f t="shared" si="70"/>
        <v>190</v>
      </c>
      <c r="N558" s="50">
        <f t="shared" si="70"/>
        <v>190</v>
      </c>
      <c r="O558" s="50">
        <f t="shared" si="70"/>
        <v>190</v>
      </c>
      <c r="P558" s="50">
        <f t="shared" si="70"/>
        <v>190</v>
      </c>
      <c r="Q558" s="50">
        <f t="shared" si="70"/>
        <v>190</v>
      </c>
      <c r="R558" s="50">
        <f t="shared" si="70"/>
        <v>190</v>
      </c>
    </row>
    <row r="559" spans="3:19" x14ac:dyDescent="0.4">
      <c r="C559" s="22">
        <v>300</v>
      </c>
      <c r="D559" s="23">
        <f>R559-P$527/2</f>
        <v>86</v>
      </c>
      <c r="E559" s="34" t="s">
        <v>41</v>
      </c>
      <c r="F559" s="35">
        <f>F$541*2/3+10-$P$529</f>
        <v>60</v>
      </c>
      <c r="G559" s="35">
        <f>G$541*2/3+10-$P$529</f>
        <v>70</v>
      </c>
      <c r="H559" s="35">
        <f>H$541*2/3+10-$P$529</f>
        <v>90</v>
      </c>
      <c r="I559" s="67">
        <v>110</v>
      </c>
      <c r="J559" s="67">
        <v>110</v>
      </c>
      <c r="K559" s="67">
        <v>110</v>
      </c>
      <c r="L559" s="67">
        <v>110</v>
      </c>
      <c r="M559" s="65">
        <v>110</v>
      </c>
      <c r="N559" s="49">
        <v>110</v>
      </c>
      <c r="O559" s="49">
        <v>110</v>
      </c>
      <c r="P559" s="49">
        <v>110</v>
      </c>
      <c r="Q559" s="49">
        <v>110</v>
      </c>
      <c r="R559" s="49">
        <v>110</v>
      </c>
    </row>
    <row r="560" spans="3:19" x14ac:dyDescent="0.4">
      <c r="C560" s="22"/>
      <c r="D560" s="32">
        <f>R560-P$528/2</f>
        <v>166</v>
      </c>
      <c r="E560" s="24"/>
      <c r="F560" s="37"/>
      <c r="G560" s="40"/>
      <c r="H560" s="37"/>
      <c r="I560" s="57"/>
      <c r="J560" s="58"/>
      <c r="K560" s="57"/>
      <c r="L560" s="58"/>
      <c r="M560" s="66">
        <f t="shared" ref="M560:R560" si="71">$C559*2/3+10</f>
        <v>210</v>
      </c>
      <c r="N560" s="50">
        <f t="shared" si="71"/>
        <v>210</v>
      </c>
      <c r="O560" s="50">
        <f t="shared" si="71"/>
        <v>210</v>
      </c>
      <c r="P560" s="50">
        <f t="shared" si="71"/>
        <v>210</v>
      </c>
      <c r="Q560" s="50">
        <f t="shared" si="71"/>
        <v>210</v>
      </c>
      <c r="R560" s="50">
        <f t="shared" si="71"/>
        <v>210</v>
      </c>
    </row>
    <row r="561" spans="3:18" x14ac:dyDescent="0.4">
      <c r="C561" s="17">
        <v>330</v>
      </c>
      <c r="D561" s="23">
        <f>R561-P$527/2</f>
        <v>86</v>
      </c>
      <c r="E561" s="31" t="s">
        <v>41</v>
      </c>
      <c r="F561" s="35">
        <f>F$541*2/3+10-$P$529</f>
        <v>60</v>
      </c>
      <c r="G561" s="35">
        <f>G$541*2/3+10-$P$529</f>
        <v>70</v>
      </c>
      <c r="H561" s="35">
        <f>H$541*2/3+10-$P$529</f>
        <v>90</v>
      </c>
      <c r="I561" s="67">
        <v>110</v>
      </c>
      <c r="J561" s="67">
        <v>110</v>
      </c>
      <c r="K561" s="67">
        <v>110</v>
      </c>
      <c r="L561" s="67">
        <v>110</v>
      </c>
      <c r="M561" s="67">
        <v>110</v>
      </c>
      <c r="N561" s="65">
        <v>110</v>
      </c>
      <c r="O561" s="49">
        <v>110</v>
      </c>
      <c r="P561" s="49">
        <v>110</v>
      </c>
      <c r="Q561" s="49">
        <v>110</v>
      </c>
      <c r="R561" s="49">
        <v>110</v>
      </c>
    </row>
    <row r="562" spans="3:18" x14ac:dyDescent="0.4">
      <c r="C562" s="15"/>
      <c r="D562" s="32">
        <f>R562-P$528/2</f>
        <v>186</v>
      </c>
      <c r="E562" s="33"/>
      <c r="F562" s="37"/>
      <c r="G562" s="38"/>
      <c r="H562" s="37"/>
      <c r="I562" s="58"/>
      <c r="J562" s="58"/>
      <c r="K562" s="58"/>
      <c r="L562" s="58"/>
      <c r="M562" s="58"/>
      <c r="N562" s="66">
        <f t="shared" ref="N562:R562" si="72">$C561*2/3+10</f>
        <v>230</v>
      </c>
      <c r="O562" s="50">
        <f t="shared" si="72"/>
        <v>230</v>
      </c>
      <c r="P562" s="50">
        <f t="shared" si="72"/>
        <v>230</v>
      </c>
      <c r="Q562" s="50">
        <f t="shared" si="72"/>
        <v>230</v>
      </c>
      <c r="R562" s="50">
        <f t="shared" si="72"/>
        <v>230</v>
      </c>
    </row>
    <row r="563" spans="3:18" x14ac:dyDescent="0.4">
      <c r="C563" s="22">
        <v>360</v>
      </c>
      <c r="D563" s="23">
        <f>R563-P$527/2</f>
        <v>86</v>
      </c>
      <c r="E563" s="34" t="s">
        <v>41</v>
      </c>
      <c r="F563" s="35">
        <f>F$541*2/3+10-$P$529</f>
        <v>60</v>
      </c>
      <c r="G563" s="35">
        <f>G$541*2/3+10-$P$529</f>
        <v>70</v>
      </c>
      <c r="H563" s="35">
        <f>H$541*2/3+10-$P$529</f>
        <v>90</v>
      </c>
      <c r="I563" s="67">
        <v>110</v>
      </c>
      <c r="J563" s="67">
        <v>110</v>
      </c>
      <c r="K563" s="67">
        <v>110</v>
      </c>
      <c r="L563" s="67">
        <v>110</v>
      </c>
      <c r="M563" s="67">
        <v>110</v>
      </c>
      <c r="N563" s="67">
        <v>110</v>
      </c>
      <c r="O563" s="65">
        <v>110</v>
      </c>
      <c r="P563" s="49">
        <v>110</v>
      </c>
      <c r="Q563" s="49">
        <v>110</v>
      </c>
      <c r="R563" s="49">
        <v>110</v>
      </c>
    </row>
    <row r="564" spans="3:18" x14ac:dyDescent="0.4">
      <c r="C564" s="22"/>
      <c r="D564" s="32">
        <f>R564-P$528/2</f>
        <v>206</v>
      </c>
      <c r="E564" s="24"/>
      <c r="F564" s="36"/>
      <c r="G564" s="40"/>
      <c r="H564" s="36"/>
      <c r="I564" s="57"/>
      <c r="J564" s="57"/>
      <c r="K564" s="57"/>
      <c r="L564" s="57"/>
      <c r="M564" s="57"/>
      <c r="N564" s="57"/>
      <c r="O564" s="66">
        <f t="shared" ref="O564:R564" si="73">$C563*2/3+10</f>
        <v>250</v>
      </c>
      <c r="P564" s="50">
        <f t="shared" si="73"/>
        <v>250</v>
      </c>
      <c r="Q564" s="50">
        <f t="shared" si="73"/>
        <v>250</v>
      </c>
      <c r="R564" s="50">
        <f t="shared" si="73"/>
        <v>250</v>
      </c>
    </row>
    <row r="565" spans="3:18" x14ac:dyDescent="0.4">
      <c r="C565" s="17">
        <v>390</v>
      </c>
      <c r="D565" s="23">
        <f>R565-P$527/2</f>
        <v>86</v>
      </c>
      <c r="E565" s="31" t="s">
        <v>41</v>
      </c>
      <c r="F565" s="35">
        <f>F$541*2/3+10-$P$529</f>
        <v>60</v>
      </c>
      <c r="G565" s="35">
        <f>G$541*2/3+10-$P$529</f>
        <v>70</v>
      </c>
      <c r="H565" s="35">
        <f>H$541*2/3+10-$P$529</f>
        <v>90</v>
      </c>
      <c r="I565" s="67">
        <v>110</v>
      </c>
      <c r="J565" s="67">
        <v>110</v>
      </c>
      <c r="K565" s="67">
        <v>110</v>
      </c>
      <c r="L565" s="67">
        <v>110</v>
      </c>
      <c r="M565" s="67">
        <v>110</v>
      </c>
      <c r="N565" s="67">
        <v>110</v>
      </c>
      <c r="O565" s="67">
        <v>110</v>
      </c>
      <c r="P565" s="65">
        <v>110</v>
      </c>
      <c r="Q565" s="49">
        <v>110</v>
      </c>
      <c r="R565" s="49">
        <v>110</v>
      </c>
    </row>
    <row r="566" spans="3:18" x14ac:dyDescent="0.4">
      <c r="C566" s="15"/>
      <c r="D566" s="32">
        <f>R566-P$528/2</f>
        <v>226</v>
      </c>
      <c r="E566" s="33"/>
      <c r="F566" s="37"/>
      <c r="G566" s="38"/>
      <c r="H566" s="37"/>
      <c r="I566" s="58"/>
      <c r="J566" s="58"/>
      <c r="K566" s="58"/>
      <c r="L566" s="58"/>
      <c r="M566" s="58"/>
      <c r="N566" s="58"/>
      <c r="O566" s="58"/>
      <c r="P566" s="66">
        <f t="shared" ref="P566:R566" si="74">$C565*2/3+10</f>
        <v>270</v>
      </c>
      <c r="Q566" s="50">
        <f t="shared" si="74"/>
        <v>270</v>
      </c>
      <c r="R566" s="50">
        <f t="shared" si="74"/>
        <v>270</v>
      </c>
    </row>
    <row r="567" spans="3:18" x14ac:dyDescent="0.4">
      <c r="C567" s="22">
        <v>420</v>
      </c>
      <c r="D567" s="23">
        <f>R567-P$527/2</f>
        <v>86</v>
      </c>
      <c r="E567" s="34" t="s">
        <v>41</v>
      </c>
      <c r="F567" s="35">
        <f>F$541*2/3+10-$P$529</f>
        <v>60</v>
      </c>
      <c r="G567" s="35">
        <f>G$541*2/3+10-$P$529</f>
        <v>70</v>
      </c>
      <c r="H567" s="35">
        <f>H$541*2/3+10-$P$529</f>
        <v>90</v>
      </c>
      <c r="I567" s="67">
        <v>110</v>
      </c>
      <c r="J567" s="67">
        <v>110</v>
      </c>
      <c r="K567" s="67">
        <v>110</v>
      </c>
      <c r="L567" s="67">
        <v>110</v>
      </c>
      <c r="M567" s="67">
        <v>110</v>
      </c>
      <c r="N567" s="67">
        <v>110</v>
      </c>
      <c r="O567" s="67">
        <v>110</v>
      </c>
      <c r="P567" s="67">
        <v>110</v>
      </c>
      <c r="Q567" s="65">
        <v>110</v>
      </c>
      <c r="R567" s="49">
        <v>110</v>
      </c>
    </row>
    <row r="568" spans="3:18" x14ac:dyDescent="0.4">
      <c r="C568" s="22"/>
      <c r="D568" s="32">
        <f>R568-P$528/2</f>
        <v>246</v>
      </c>
      <c r="E568" s="24"/>
      <c r="F568" s="36"/>
      <c r="G568" s="40"/>
      <c r="H568" s="36"/>
      <c r="I568" s="57"/>
      <c r="J568" s="57"/>
      <c r="K568" s="57"/>
      <c r="L568" s="57"/>
      <c r="M568" s="57"/>
      <c r="N568" s="57"/>
      <c r="O568" s="57"/>
      <c r="P568" s="57"/>
      <c r="Q568" s="66">
        <f t="shared" ref="Q568:R568" si="75">$C567*2/3+10</f>
        <v>290</v>
      </c>
      <c r="R568" s="50">
        <f t="shared" si="75"/>
        <v>290</v>
      </c>
    </row>
    <row r="569" spans="3:18" x14ac:dyDescent="0.4">
      <c r="C569" s="17">
        <v>450</v>
      </c>
      <c r="D569" s="23">
        <f>R569-P$527/2</f>
        <v>86</v>
      </c>
      <c r="E569" s="31" t="s">
        <v>41</v>
      </c>
      <c r="F569" s="35">
        <f>F$541*2/3+10-$P$529</f>
        <v>60</v>
      </c>
      <c r="G569" s="35">
        <f>G$541*2/3+10-$P$529</f>
        <v>70</v>
      </c>
      <c r="H569" s="35">
        <f>H$541*2/3+10-$P$529</f>
        <v>90</v>
      </c>
      <c r="I569" s="67">
        <v>110</v>
      </c>
      <c r="J569" s="67">
        <v>110</v>
      </c>
      <c r="K569" s="67">
        <v>110</v>
      </c>
      <c r="L569" s="67">
        <v>110</v>
      </c>
      <c r="M569" s="67">
        <v>110</v>
      </c>
      <c r="N569" s="67">
        <v>110</v>
      </c>
      <c r="O569" s="67">
        <v>110</v>
      </c>
      <c r="P569" s="67">
        <v>110</v>
      </c>
      <c r="Q569" s="67">
        <v>110</v>
      </c>
      <c r="R569" s="49">
        <v>110</v>
      </c>
    </row>
    <row r="570" spans="3:18" x14ac:dyDescent="0.4">
      <c r="C570" s="15"/>
      <c r="D570" s="32">
        <f>R570-P$528/2</f>
        <v>266</v>
      </c>
      <c r="E570" s="33"/>
      <c r="F570" s="37"/>
      <c r="G570" s="38"/>
      <c r="H570" s="37"/>
      <c r="I570" s="58"/>
      <c r="J570" s="58"/>
      <c r="K570" s="58"/>
      <c r="L570" s="58"/>
      <c r="M570" s="58"/>
      <c r="N570" s="58"/>
      <c r="O570" s="58"/>
      <c r="P570" s="58"/>
      <c r="Q570" s="58"/>
      <c r="R570" s="50">
        <f t="shared" ref="R570" si="76">$C569*2/3+10</f>
        <v>310</v>
      </c>
    </row>
    <row r="571" spans="3:18" x14ac:dyDescent="0.4">
      <c r="I571" s="1" t="s">
        <v>44</v>
      </c>
    </row>
    <row r="573" spans="3:18" x14ac:dyDescent="0.4">
      <c r="C573" s="1" t="s">
        <v>45</v>
      </c>
      <c r="D573" s="1" t="s">
        <v>25</v>
      </c>
      <c r="F573" s="18" t="s">
        <v>59</v>
      </c>
      <c r="L573" s="1" t="s">
        <v>27</v>
      </c>
      <c r="P573" s="1" t="s">
        <v>28</v>
      </c>
    </row>
    <row r="574" spans="3:18" x14ac:dyDescent="0.4">
      <c r="D574" s="1" t="s">
        <v>29</v>
      </c>
      <c r="F574" s="18" t="s">
        <v>47</v>
      </c>
      <c r="L574" s="1" t="s">
        <v>31</v>
      </c>
      <c r="M574" s="1">
        <f>P479/2</f>
        <v>0</v>
      </c>
      <c r="P574" s="1" t="s">
        <v>32</v>
      </c>
    </row>
    <row r="575" spans="3:18" x14ac:dyDescent="0.4">
      <c r="D575" s="1" t="s">
        <v>15</v>
      </c>
      <c r="F575" s="18" t="s">
        <v>60</v>
      </c>
      <c r="L575" s="1" t="s">
        <v>49</v>
      </c>
      <c r="M575" s="1">
        <f>P480/2</f>
        <v>0</v>
      </c>
      <c r="P575" s="1" t="s">
        <v>33</v>
      </c>
    </row>
    <row r="576" spans="3:18" x14ac:dyDescent="0.4">
      <c r="D576" s="1" t="s">
        <v>50</v>
      </c>
      <c r="F576" s="18" t="s">
        <v>51</v>
      </c>
      <c r="L576" s="1" t="s">
        <v>65</v>
      </c>
      <c r="M576" s="1">
        <v>24</v>
      </c>
      <c r="P576" s="1" t="s">
        <v>34</v>
      </c>
    </row>
    <row r="577" spans="3:18" x14ac:dyDescent="0.4">
      <c r="L577" s="1" t="s">
        <v>66</v>
      </c>
      <c r="M577" s="1">
        <v>15</v>
      </c>
    </row>
    <row r="578" spans="3:18" x14ac:dyDescent="0.4">
      <c r="D578" s="1" t="s">
        <v>67</v>
      </c>
      <c r="F578" s="18"/>
      <c r="L578" s="19" t="s">
        <v>68</v>
      </c>
    </row>
    <row r="579" spans="3:18" x14ac:dyDescent="0.4">
      <c r="L579" s="19"/>
    </row>
    <row r="580" spans="3:18" x14ac:dyDescent="0.4">
      <c r="C580" s="1" t="s">
        <v>53</v>
      </c>
      <c r="D580" s="1" t="s">
        <v>25</v>
      </c>
      <c r="F580" s="18" t="s">
        <v>59</v>
      </c>
      <c r="L580" s="19" t="s">
        <v>69</v>
      </c>
    </row>
    <row r="581" spans="3:18" x14ac:dyDescent="0.4">
      <c r="D581" s="1" t="s">
        <v>29</v>
      </c>
      <c r="F581" s="1">
        <v>110</v>
      </c>
    </row>
    <row r="582" spans="3:18" x14ac:dyDescent="0.4">
      <c r="D582" s="1" t="s">
        <v>15</v>
      </c>
      <c r="F582" s="18" t="s">
        <v>60</v>
      </c>
    </row>
    <row r="583" spans="3:18" x14ac:dyDescent="0.4">
      <c r="D583" s="1" t="s">
        <v>50</v>
      </c>
      <c r="F583" s="18" t="s">
        <v>51</v>
      </c>
    </row>
    <row r="585" spans="3:18" x14ac:dyDescent="0.4">
      <c r="C585" s="1" t="s">
        <v>54</v>
      </c>
      <c r="D585" s="1" t="s">
        <v>25</v>
      </c>
      <c r="F585" s="18" t="s">
        <v>59</v>
      </c>
    </row>
    <row r="586" spans="3:18" x14ac:dyDescent="0.4">
      <c r="D586" s="1" t="s">
        <v>29</v>
      </c>
      <c r="F586" s="18" t="s">
        <v>47</v>
      </c>
      <c r="I586" s="1" t="s">
        <v>55</v>
      </c>
    </row>
    <row r="587" spans="3:18" x14ac:dyDescent="0.4">
      <c r="F587" s="1">
        <v>110</v>
      </c>
      <c r="I587" s="1" t="s">
        <v>56</v>
      </c>
      <c r="R587" s="18"/>
    </row>
    <row r="588" spans="3:18" x14ac:dyDescent="0.4">
      <c r="D588" s="1" t="s">
        <v>15</v>
      </c>
      <c r="F588" s="18" t="s">
        <v>60</v>
      </c>
      <c r="R588" s="18"/>
    </row>
    <row r="589" spans="3:18" x14ac:dyDescent="0.4">
      <c r="D589" s="1" t="s">
        <v>50</v>
      </c>
      <c r="F589" s="1" t="s">
        <v>57</v>
      </c>
      <c r="R589" s="18"/>
    </row>
    <row r="590" spans="3:18" x14ac:dyDescent="0.4">
      <c r="Q590" s="18"/>
      <c r="R590" s="18"/>
    </row>
    <row r="591" spans="3:18" x14ac:dyDescent="0.4">
      <c r="P591" s="18"/>
      <c r="Q591" s="18"/>
      <c r="R591" s="18"/>
    </row>
    <row r="593" spans="2:2" ht="16.5" x14ac:dyDescent="0.4">
      <c r="B593" s="68" t="s">
        <v>149</v>
      </c>
    </row>
    <row r="619" spans="3:18" x14ac:dyDescent="0.4">
      <c r="C619" s="7" t="s">
        <v>70</v>
      </c>
      <c r="D619" s="2" t="s">
        <v>4</v>
      </c>
      <c r="E619" s="3"/>
      <c r="F619" s="2" t="s">
        <v>5</v>
      </c>
      <c r="G619" s="3"/>
      <c r="H619" s="2" t="s">
        <v>13</v>
      </c>
      <c r="I619" s="3"/>
      <c r="K619" s="2"/>
      <c r="L619" s="4"/>
      <c r="M619" s="3"/>
      <c r="N619" s="3" t="s">
        <v>7</v>
      </c>
      <c r="P619" s="2" t="s">
        <v>18</v>
      </c>
      <c r="Q619" s="4"/>
      <c r="R619" s="3"/>
    </row>
    <row r="620" spans="3:18" x14ac:dyDescent="0.4">
      <c r="C620" s="7">
        <v>90</v>
      </c>
      <c r="D620" s="17">
        <v>24</v>
      </c>
      <c r="E620" s="14"/>
      <c r="F620" s="17">
        <v>15</v>
      </c>
      <c r="G620" s="14"/>
      <c r="H620" s="59">
        <f>49+((C620-90)/15*5)</f>
        <v>49</v>
      </c>
      <c r="I620" s="16"/>
      <c r="K620" s="2" t="s">
        <v>9</v>
      </c>
      <c r="L620" s="4"/>
      <c r="M620" s="3"/>
      <c r="N620" s="5">
        <v>48</v>
      </c>
      <c r="P620" s="7" t="s">
        <v>20</v>
      </c>
      <c r="Q620" s="7" t="s">
        <v>71</v>
      </c>
      <c r="R620" s="7" t="s">
        <v>22</v>
      </c>
    </row>
    <row r="621" spans="3:18" x14ac:dyDescent="0.4">
      <c r="C621" s="7">
        <v>105</v>
      </c>
      <c r="D621" s="22"/>
      <c r="E621" s="60"/>
      <c r="F621" s="22"/>
      <c r="G621" s="60"/>
      <c r="H621" s="59">
        <f t="shared" ref="H621:H624" si="77">49+((C621-90)/15*5)</f>
        <v>54</v>
      </c>
      <c r="I621" s="3"/>
      <c r="K621" s="2" t="s">
        <v>10</v>
      </c>
      <c r="L621" s="4"/>
      <c r="M621" s="3"/>
      <c r="N621" s="5">
        <v>88</v>
      </c>
      <c r="P621" s="7">
        <v>21</v>
      </c>
      <c r="Q621" s="7">
        <f>5*2</f>
        <v>10</v>
      </c>
      <c r="R621" s="9">
        <f>Q621/P621</f>
        <v>0.47619047619047616</v>
      </c>
    </row>
    <row r="622" spans="3:18" x14ac:dyDescent="0.4">
      <c r="C622" s="7">
        <v>120</v>
      </c>
      <c r="D622" s="22"/>
      <c r="E622" s="60"/>
      <c r="F622" s="22"/>
      <c r="G622" s="60"/>
      <c r="H622" s="59">
        <f t="shared" si="77"/>
        <v>59</v>
      </c>
      <c r="I622" s="3"/>
      <c r="K622" s="2" t="s">
        <v>11</v>
      </c>
      <c r="L622" s="4"/>
      <c r="M622" s="3"/>
      <c r="N622" s="6">
        <f>(N621-N620)/2</f>
        <v>20</v>
      </c>
      <c r="P622" s="7">
        <v>24</v>
      </c>
      <c r="Q622" s="7">
        <f>R$621*P622</f>
        <v>11.428571428571427</v>
      </c>
      <c r="R622" s="10"/>
    </row>
    <row r="623" spans="3:18" x14ac:dyDescent="0.4">
      <c r="C623" s="7">
        <v>150</v>
      </c>
      <c r="D623" s="22"/>
      <c r="E623" s="60"/>
      <c r="F623" s="22"/>
      <c r="G623" s="60"/>
      <c r="H623" s="59">
        <f t="shared" si="77"/>
        <v>69</v>
      </c>
      <c r="I623" s="3"/>
      <c r="P623" s="7">
        <v>18</v>
      </c>
      <c r="Q623" s="7">
        <f>R$621*P623</f>
        <v>8.5714285714285712</v>
      </c>
      <c r="R623" s="11"/>
    </row>
    <row r="624" spans="3:18" x14ac:dyDescent="0.4">
      <c r="C624" s="7">
        <v>180</v>
      </c>
      <c r="D624" s="15"/>
      <c r="E624" s="16"/>
      <c r="F624" s="15"/>
      <c r="G624" s="16"/>
      <c r="H624" s="59">
        <f t="shared" si="77"/>
        <v>79</v>
      </c>
      <c r="I624" s="3"/>
    </row>
    <row r="625" spans="3:20" x14ac:dyDescent="0.4">
      <c r="S625" s="9" t="s">
        <v>170</v>
      </c>
    </row>
    <row r="626" spans="3:20" x14ac:dyDescent="0.4">
      <c r="C626" s="1" t="s">
        <v>37</v>
      </c>
      <c r="S626" s="11" t="s">
        <v>103</v>
      </c>
    </row>
    <row r="627" spans="3:20" x14ac:dyDescent="0.4">
      <c r="C627" s="13" t="s">
        <v>38</v>
      </c>
      <c r="D627" s="13" t="s">
        <v>72</v>
      </c>
      <c r="E627" s="9">
        <v>90</v>
      </c>
      <c r="F627" s="9">
        <v>105</v>
      </c>
      <c r="G627" s="9">
        <v>120</v>
      </c>
      <c r="H627" s="9">
        <v>150</v>
      </c>
      <c r="I627" s="9">
        <v>180</v>
      </c>
      <c r="J627" s="9">
        <v>210</v>
      </c>
      <c r="K627" s="9">
        <v>240</v>
      </c>
      <c r="L627" s="9">
        <v>270</v>
      </c>
      <c r="M627" s="9">
        <v>300</v>
      </c>
      <c r="N627" s="9">
        <v>330</v>
      </c>
      <c r="O627" s="9">
        <v>360</v>
      </c>
      <c r="P627" s="9">
        <v>390</v>
      </c>
      <c r="Q627" s="14">
        <v>420</v>
      </c>
      <c r="R627" s="14">
        <v>450</v>
      </c>
    </row>
    <row r="628" spans="3:20" x14ac:dyDescent="0.4">
      <c r="C628" s="15" t="s">
        <v>40</v>
      </c>
      <c r="D628" s="15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6"/>
      <c r="R628" s="16"/>
    </row>
    <row r="629" spans="3:20" x14ac:dyDescent="0.4">
      <c r="C629" s="22">
        <v>90</v>
      </c>
      <c r="D629" s="23">
        <f>R629-N$620/2</f>
        <v>33</v>
      </c>
      <c r="E629" s="25">
        <f>57+($C629-90)/2-($C629-90)/30</f>
        <v>57</v>
      </c>
      <c r="F629" s="25">
        <f t="shared" ref="F629:R629" si="78">57+($C629-90)/2-($C629-90)/30</f>
        <v>57</v>
      </c>
      <c r="G629" s="25">
        <f t="shared" si="78"/>
        <v>57</v>
      </c>
      <c r="H629" s="25">
        <f t="shared" si="78"/>
        <v>57</v>
      </c>
      <c r="I629" s="25">
        <f t="shared" si="78"/>
        <v>57</v>
      </c>
      <c r="J629" s="25">
        <f t="shared" si="78"/>
        <v>57</v>
      </c>
      <c r="K629" s="25">
        <f t="shared" si="78"/>
        <v>57</v>
      </c>
      <c r="L629" s="25">
        <f t="shared" si="78"/>
        <v>57</v>
      </c>
      <c r="M629" s="25">
        <f t="shared" si="78"/>
        <v>57</v>
      </c>
      <c r="N629" s="25">
        <f t="shared" si="78"/>
        <v>57</v>
      </c>
      <c r="O629" s="25">
        <f t="shared" si="78"/>
        <v>57</v>
      </c>
      <c r="P629" s="25">
        <f t="shared" si="78"/>
        <v>57</v>
      </c>
      <c r="Q629" s="25">
        <f t="shared" si="78"/>
        <v>57</v>
      </c>
      <c r="R629" s="25">
        <f t="shared" si="78"/>
        <v>57</v>
      </c>
    </row>
    <row r="630" spans="3:20" x14ac:dyDescent="0.4">
      <c r="C630" s="22"/>
      <c r="D630" s="32"/>
      <c r="E630" s="29">
        <f>60+($C629-90)/2</f>
        <v>60</v>
      </c>
      <c r="F630" s="29">
        <f t="shared" ref="F630:R630" si="79">60+($C629-90)/2</f>
        <v>60</v>
      </c>
      <c r="G630" s="29">
        <f t="shared" si="79"/>
        <v>60</v>
      </c>
      <c r="H630" s="29">
        <f t="shared" si="79"/>
        <v>60</v>
      </c>
      <c r="I630" s="29">
        <f t="shared" si="79"/>
        <v>60</v>
      </c>
      <c r="J630" s="29">
        <f t="shared" si="79"/>
        <v>60</v>
      </c>
      <c r="K630" s="29">
        <f t="shared" si="79"/>
        <v>60</v>
      </c>
      <c r="L630" s="29">
        <f t="shared" si="79"/>
        <v>60</v>
      </c>
      <c r="M630" s="29">
        <f t="shared" si="79"/>
        <v>60</v>
      </c>
      <c r="N630" s="29">
        <f t="shared" si="79"/>
        <v>60</v>
      </c>
      <c r="O630" s="29">
        <f t="shared" si="79"/>
        <v>60</v>
      </c>
      <c r="P630" s="29">
        <f t="shared" si="79"/>
        <v>60</v>
      </c>
      <c r="Q630" s="29">
        <f t="shared" si="79"/>
        <v>60</v>
      </c>
      <c r="R630" s="29">
        <f t="shared" si="79"/>
        <v>60</v>
      </c>
      <c r="T630" s="61"/>
    </row>
    <row r="631" spans="3:20" x14ac:dyDescent="0.4">
      <c r="C631" s="17">
        <v>105</v>
      </c>
      <c r="D631" s="23">
        <f>R631-N$620/2</f>
        <v>40</v>
      </c>
      <c r="E631" s="48" t="s">
        <v>41</v>
      </c>
      <c r="F631" s="25">
        <f t="shared" ref="F631:R631" si="80">57+($C631-90)/2-($C631-90)/30</f>
        <v>64</v>
      </c>
      <c r="G631" s="25">
        <f t="shared" si="80"/>
        <v>64</v>
      </c>
      <c r="H631" s="25">
        <f t="shared" si="80"/>
        <v>64</v>
      </c>
      <c r="I631" s="25">
        <f t="shared" si="80"/>
        <v>64</v>
      </c>
      <c r="J631" s="25">
        <f t="shared" si="80"/>
        <v>64</v>
      </c>
      <c r="K631" s="25">
        <f t="shared" si="80"/>
        <v>64</v>
      </c>
      <c r="L631" s="25">
        <f t="shared" si="80"/>
        <v>64</v>
      </c>
      <c r="M631" s="25">
        <f t="shared" si="80"/>
        <v>64</v>
      </c>
      <c r="N631" s="25">
        <f t="shared" si="80"/>
        <v>64</v>
      </c>
      <c r="O631" s="25">
        <f t="shared" si="80"/>
        <v>64</v>
      </c>
      <c r="P631" s="25">
        <f t="shared" si="80"/>
        <v>64</v>
      </c>
      <c r="Q631" s="25">
        <f t="shared" si="80"/>
        <v>64</v>
      </c>
      <c r="R631" s="25">
        <f t="shared" si="80"/>
        <v>64</v>
      </c>
    </row>
    <row r="632" spans="3:20" x14ac:dyDescent="0.4">
      <c r="C632" s="15"/>
      <c r="D632" s="32"/>
      <c r="E632" s="29"/>
      <c r="F632" s="29">
        <f t="shared" ref="F632:R632" si="81">60+($C631-90)/2</f>
        <v>67.5</v>
      </c>
      <c r="G632" s="29">
        <f t="shared" si="81"/>
        <v>67.5</v>
      </c>
      <c r="H632" s="29">
        <f t="shared" si="81"/>
        <v>67.5</v>
      </c>
      <c r="I632" s="29">
        <f t="shared" si="81"/>
        <v>67.5</v>
      </c>
      <c r="J632" s="29">
        <f t="shared" si="81"/>
        <v>67.5</v>
      </c>
      <c r="K632" s="29">
        <f t="shared" si="81"/>
        <v>67.5</v>
      </c>
      <c r="L632" s="29">
        <f t="shared" si="81"/>
        <v>67.5</v>
      </c>
      <c r="M632" s="29">
        <f t="shared" si="81"/>
        <v>67.5</v>
      </c>
      <c r="N632" s="29">
        <f t="shared" si="81"/>
        <v>67.5</v>
      </c>
      <c r="O632" s="29">
        <f t="shared" si="81"/>
        <v>67.5</v>
      </c>
      <c r="P632" s="29">
        <f t="shared" si="81"/>
        <v>67.5</v>
      </c>
      <c r="Q632" s="29">
        <f t="shared" si="81"/>
        <v>67.5</v>
      </c>
      <c r="R632" s="29">
        <f t="shared" si="81"/>
        <v>67.5</v>
      </c>
      <c r="T632" s="61"/>
    </row>
    <row r="633" spans="3:20" x14ac:dyDescent="0.4">
      <c r="C633" s="22">
        <v>120</v>
      </c>
      <c r="D633" s="23">
        <f>R633-N$620/2</f>
        <v>47</v>
      </c>
      <c r="E633" s="34" t="s">
        <v>41</v>
      </c>
      <c r="F633" s="48" t="s">
        <v>41</v>
      </c>
      <c r="G633" s="25">
        <f t="shared" ref="G633:R633" si="82">57+($C633-90)/2-($C633-90)/30</f>
        <v>71</v>
      </c>
      <c r="H633" s="25">
        <f t="shared" si="82"/>
        <v>71</v>
      </c>
      <c r="I633" s="25">
        <f t="shared" si="82"/>
        <v>71</v>
      </c>
      <c r="J633" s="25">
        <f t="shared" si="82"/>
        <v>71</v>
      </c>
      <c r="K633" s="25">
        <f t="shared" si="82"/>
        <v>71</v>
      </c>
      <c r="L633" s="25">
        <f t="shared" si="82"/>
        <v>71</v>
      </c>
      <c r="M633" s="25">
        <f t="shared" si="82"/>
        <v>71</v>
      </c>
      <c r="N633" s="25">
        <f t="shared" si="82"/>
        <v>71</v>
      </c>
      <c r="O633" s="25">
        <f t="shared" si="82"/>
        <v>71</v>
      </c>
      <c r="P633" s="25">
        <f t="shared" si="82"/>
        <v>71</v>
      </c>
      <c r="Q633" s="25">
        <f t="shared" si="82"/>
        <v>71</v>
      </c>
      <c r="R633" s="25">
        <f t="shared" si="82"/>
        <v>71</v>
      </c>
    </row>
    <row r="634" spans="3:20" x14ac:dyDescent="0.4">
      <c r="C634" s="22"/>
      <c r="D634" s="32"/>
      <c r="E634" s="24"/>
      <c r="F634" s="29"/>
      <c r="G634" s="29">
        <f t="shared" ref="G634:R634" si="83">60+($C633-90)/2</f>
        <v>75</v>
      </c>
      <c r="H634" s="29">
        <f t="shared" si="83"/>
        <v>75</v>
      </c>
      <c r="I634" s="29">
        <f t="shared" si="83"/>
        <v>75</v>
      </c>
      <c r="J634" s="29">
        <f t="shared" si="83"/>
        <v>75</v>
      </c>
      <c r="K634" s="29">
        <f t="shared" si="83"/>
        <v>75</v>
      </c>
      <c r="L634" s="29">
        <f t="shared" si="83"/>
        <v>75</v>
      </c>
      <c r="M634" s="29">
        <f t="shared" si="83"/>
        <v>75</v>
      </c>
      <c r="N634" s="29">
        <f t="shared" si="83"/>
        <v>75</v>
      </c>
      <c r="O634" s="29">
        <f t="shared" si="83"/>
        <v>75</v>
      </c>
      <c r="P634" s="29">
        <f t="shared" si="83"/>
        <v>75</v>
      </c>
      <c r="Q634" s="29">
        <f t="shared" si="83"/>
        <v>75</v>
      </c>
      <c r="R634" s="29">
        <f t="shared" si="83"/>
        <v>75</v>
      </c>
      <c r="T634" s="61"/>
    </row>
    <row r="635" spans="3:20" x14ac:dyDescent="0.4">
      <c r="C635" s="17">
        <v>150</v>
      </c>
      <c r="D635" s="23">
        <f>R635-N$620/2</f>
        <v>61</v>
      </c>
      <c r="E635" s="31" t="s">
        <v>41</v>
      </c>
      <c r="F635" s="48" t="s">
        <v>41</v>
      </c>
      <c r="G635" s="48" t="s">
        <v>41</v>
      </c>
      <c r="H635" s="25">
        <f t="shared" ref="H635:R635" si="84">57+($C635-90)/2-($C635-90)/30</f>
        <v>85</v>
      </c>
      <c r="I635" s="25">
        <f t="shared" si="84"/>
        <v>85</v>
      </c>
      <c r="J635" s="25">
        <f t="shared" si="84"/>
        <v>85</v>
      </c>
      <c r="K635" s="25">
        <f t="shared" si="84"/>
        <v>85</v>
      </c>
      <c r="L635" s="25">
        <f t="shared" si="84"/>
        <v>85</v>
      </c>
      <c r="M635" s="25">
        <f t="shared" si="84"/>
        <v>85</v>
      </c>
      <c r="N635" s="25">
        <f t="shared" si="84"/>
        <v>85</v>
      </c>
      <c r="O635" s="25">
        <f t="shared" si="84"/>
        <v>85</v>
      </c>
      <c r="P635" s="25">
        <f t="shared" si="84"/>
        <v>85</v>
      </c>
      <c r="Q635" s="25">
        <f t="shared" si="84"/>
        <v>85</v>
      </c>
      <c r="R635" s="25">
        <f t="shared" si="84"/>
        <v>85</v>
      </c>
    </row>
    <row r="636" spans="3:20" x14ac:dyDescent="0.4">
      <c r="C636" s="15"/>
      <c r="D636" s="32"/>
      <c r="E636" s="33"/>
      <c r="F636" s="29"/>
      <c r="G636" s="29"/>
      <c r="H636" s="29">
        <f t="shared" ref="H636:R636" si="85">60+($C635-90)/2</f>
        <v>90</v>
      </c>
      <c r="I636" s="29">
        <f t="shared" si="85"/>
        <v>90</v>
      </c>
      <c r="J636" s="29">
        <f t="shared" si="85"/>
        <v>90</v>
      </c>
      <c r="K636" s="29">
        <f t="shared" si="85"/>
        <v>90</v>
      </c>
      <c r="L636" s="29">
        <f t="shared" si="85"/>
        <v>90</v>
      </c>
      <c r="M636" s="29">
        <f t="shared" si="85"/>
        <v>90</v>
      </c>
      <c r="N636" s="29">
        <f t="shared" si="85"/>
        <v>90</v>
      </c>
      <c r="O636" s="29">
        <f t="shared" si="85"/>
        <v>90</v>
      </c>
      <c r="P636" s="29">
        <f t="shared" si="85"/>
        <v>90</v>
      </c>
      <c r="Q636" s="29">
        <f t="shared" si="85"/>
        <v>90</v>
      </c>
      <c r="R636" s="29">
        <f t="shared" si="85"/>
        <v>90</v>
      </c>
      <c r="T636" s="61"/>
    </row>
    <row r="637" spans="3:20" x14ac:dyDescent="0.4">
      <c r="C637" s="22">
        <v>180</v>
      </c>
      <c r="D637" s="23">
        <f>R637-N$620/2</f>
        <v>75</v>
      </c>
      <c r="E637" s="34" t="s">
        <v>41</v>
      </c>
      <c r="F637" s="48" t="s">
        <v>41</v>
      </c>
      <c r="G637" s="48" t="s">
        <v>41</v>
      </c>
      <c r="H637" s="48" t="s">
        <v>41</v>
      </c>
      <c r="I637" s="25">
        <f t="shared" ref="I637:R637" si="86">57+($C637-90)/2-($C637-90)/30</f>
        <v>99</v>
      </c>
      <c r="J637" s="25">
        <f t="shared" si="86"/>
        <v>99</v>
      </c>
      <c r="K637" s="25">
        <f t="shared" si="86"/>
        <v>99</v>
      </c>
      <c r="L637" s="25">
        <f t="shared" si="86"/>
        <v>99</v>
      </c>
      <c r="M637" s="25">
        <f t="shared" si="86"/>
        <v>99</v>
      </c>
      <c r="N637" s="25">
        <f t="shared" si="86"/>
        <v>99</v>
      </c>
      <c r="O637" s="25">
        <f t="shared" si="86"/>
        <v>99</v>
      </c>
      <c r="P637" s="25">
        <f t="shared" si="86"/>
        <v>99</v>
      </c>
      <c r="Q637" s="25">
        <f t="shared" si="86"/>
        <v>99</v>
      </c>
      <c r="R637" s="25">
        <f t="shared" si="86"/>
        <v>99</v>
      </c>
    </row>
    <row r="638" spans="3:20" x14ac:dyDescent="0.4">
      <c r="C638" s="22"/>
      <c r="D638" s="32"/>
      <c r="E638" s="24"/>
      <c r="F638" s="29"/>
      <c r="G638" s="29"/>
      <c r="H638" s="29"/>
      <c r="I638" s="29">
        <f t="shared" ref="I638:R638" si="87">60+($C637-90)/2</f>
        <v>105</v>
      </c>
      <c r="J638" s="29">
        <f t="shared" si="87"/>
        <v>105</v>
      </c>
      <c r="K638" s="29">
        <f t="shared" si="87"/>
        <v>105</v>
      </c>
      <c r="L638" s="29">
        <f t="shared" si="87"/>
        <v>105</v>
      </c>
      <c r="M638" s="29">
        <f t="shared" si="87"/>
        <v>105</v>
      </c>
      <c r="N638" s="29">
        <f t="shared" si="87"/>
        <v>105</v>
      </c>
      <c r="O638" s="29">
        <f t="shared" si="87"/>
        <v>105</v>
      </c>
      <c r="P638" s="29">
        <f t="shared" si="87"/>
        <v>105</v>
      </c>
      <c r="Q638" s="29">
        <f t="shared" si="87"/>
        <v>105</v>
      </c>
      <c r="R638" s="29">
        <f t="shared" si="87"/>
        <v>105</v>
      </c>
      <c r="T638" s="61"/>
    </row>
    <row r="639" spans="3:20" x14ac:dyDescent="0.4">
      <c r="C639" s="17">
        <v>210</v>
      </c>
      <c r="D639" s="23">
        <f>R639-N$620/2</f>
        <v>89</v>
      </c>
      <c r="E639" s="31" t="s">
        <v>41</v>
      </c>
      <c r="F639" s="48" t="s">
        <v>41</v>
      </c>
      <c r="G639" s="48" t="s">
        <v>41</v>
      </c>
      <c r="H639" s="48" t="s">
        <v>41</v>
      </c>
      <c r="I639" s="48" t="s">
        <v>41</v>
      </c>
      <c r="J639" s="25">
        <f t="shared" ref="J639:R639" si="88">57+($C639-90)/2-($C639-90)/30</f>
        <v>113</v>
      </c>
      <c r="K639" s="25">
        <f t="shared" si="88"/>
        <v>113</v>
      </c>
      <c r="L639" s="25">
        <f t="shared" si="88"/>
        <v>113</v>
      </c>
      <c r="M639" s="25">
        <f t="shared" si="88"/>
        <v>113</v>
      </c>
      <c r="N639" s="25">
        <f t="shared" si="88"/>
        <v>113</v>
      </c>
      <c r="O639" s="25">
        <f t="shared" si="88"/>
        <v>113</v>
      </c>
      <c r="P639" s="25">
        <f t="shared" si="88"/>
        <v>113</v>
      </c>
      <c r="Q639" s="25">
        <f t="shared" si="88"/>
        <v>113</v>
      </c>
      <c r="R639" s="25">
        <f t="shared" si="88"/>
        <v>113</v>
      </c>
    </row>
    <row r="640" spans="3:20" x14ac:dyDescent="0.4">
      <c r="C640" s="15"/>
      <c r="D640" s="32"/>
      <c r="E640" s="33"/>
      <c r="F640" s="29"/>
      <c r="G640" s="29"/>
      <c r="H640" s="29"/>
      <c r="I640" s="29"/>
      <c r="J640" s="29">
        <f t="shared" ref="J640:R640" si="89">60+($C639-90)/2</f>
        <v>120</v>
      </c>
      <c r="K640" s="29">
        <f t="shared" si="89"/>
        <v>120</v>
      </c>
      <c r="L640" s="29">
        <f t="shared" si="89"/>
        <v>120</v>
      </c>
      <c r="M640" s="29">
        <f t="shared" si="89"/>
        <v>120</v>
      </c>
      <c r="N640" s="29">
        <f t="shared" si="89"/>
        <v>120</v>
      </c>
      <c r="O640" s="29">
        <f t="shared" si="89"/>
        <v>120</v>
      </c>
      <c r="P640" s="29">
        <f t="shared" si="89"/>
        <v>120</v>
      </c>
      <c r="Q640" s="29">
        <f t="shared" si="89"/>
        <v>120</v>
      </c>
      <c r="R640" s="29">
        <f t="shared" si="89"/>
        <v>120</v>
      </c>
      <c r="T640" s="61"/>
    </row>
    <row r="641" spans="3:20" x14ac:dyDescent="0.4">
      <c r="C641" s="22">
        <v>240</v>
      </c>
      <c r="D641" s="23">
        <f>R641-N$620/2</f>
        <v>103</v>
      </c>
      <c r="E641" s="34" t="s">
        <v>41</v>
      </c>
      <c r="F641" s="48" t="s">
        <v>41</v>
      </c>
      <c r="G641" s="48" t="s">
        <v>41</v>
      </c>
      <c r="H641" s="48" t="s">
        <v>41</v>
      </c>
      <c r="I641" s="48" t="s">
        <v>41</v>
      </c>
      <c r="J641" s="48" t="s">
        <v>41</v>
      </c>
      <c r="K641" s="25">
        <f t="shared" ref="K641:R641" si="90">57+($C641-90)/2-($C641-90)/30</f>
        <v>127</v>
      </c>
      <c r="L641" s="25">
        <f t="shared" si="90"/>
        <v>127</v>
      </c>
      <c r="M641" s="25">
        <f t="shared" si="90"/>
        <v>127</v>
      </c>
      <c r="N641" s="25">
        <f t="shared" si="90"/>
        <v>127</v>
      </c>
      <c r="O641" s="25">
        <f t="shared" si="90"/>
        <v>127</v>
      </c>
      <c r="P641" s="25">
        <f t="shared" si="90"/>
        <v>127</v>
      </c>
      <c r="Q641" s="25">
        <f t="shared" si="90"/>
        <v>127</v>
      </c>
      <c r="R641" s="25">
        <f t="shared" si="90"/>
        <v>127</v>
      </c>
    </row>
    <row r="642" spans="3:20" x14ac:dyDescent="0.4">
      <c r="C642" s="22"/>
      <c r="D642" s="32"/>
      <c r="E642" s="24"/>
      <c r="F642" s="29"/>
      <c r="G642" s="29"/>
      <c r="H642" s="29"/>
      <c r="I642" s="29"/>
      <c r="J642" s="29"/>
      <c r="K642" s="29">
        <f t="shared" ref="K642:R642" si="91">60+($C641-90)/2</f>
        <v>135</v>
      </c>
      <c r="L642" s="29">
        <f t="shared" si="91"/>
        <v>135</v>
      </c>
      <c r="M642" s="29">
        <f t="shared" si="91"/>
        <v>135</v>
      </c>
      <c r="N642" s="29">
        <f t="shared" si="91"/>
        <v>135</v>
      </c>
      <c r="O642" s="29">
        <f t="shared" si="91"/>
        <v>135</v>
      </c>
      <c r="P642" s="29">
        <f t="shared" si="91"/>
        <v>135</v>
      </c>
      <c r="Q642" s="29">
        <f t="shared" si="91"/>
        <v>135</v>
      </c>
      <c r="R642" s="29">
        <f t="shared" si="91"/>
        <v>135</v>
      </c>
      <c r="T642" s="61"/>
    </row>
    <row r="643" spans="3:20" x14ac:dyDescent="0.4">
      <c r="C643" s="17">
        <v>270</v>
      </c>
      <c r="D643" s="23">
        <f>R643-N$620/2</f>
        <v>117</v>
      </c>
      <c r="E643" s="31" t="s">
        <v>41</v>
      </c>
      <c r="F643" s="48" t="s">
        <v>41</v>
      </c>
      <c r="G643" s="48" t="s">
        <v>41</v>
      </c>
      <c r="H643" s="48" t="s">
        <v>41</v>
      </c>
      <c r="I643" s="48" t="s">
        <v>41</v>
      </c>
      <c r="J643" s="48" t="s">
        <v>41</v>
      </c>
      <c r="K643" s="48" t="s">
        <v>41</v>
      </c>
      <c r="L643" s="25">
        <f t="shared" ref="L643:R643" si="92">57+($C643-90)/2-($C643-90)/30</f>
        <v>141</v>
      </c>
      <c r="M643" s="25">
        <f t="shared" si="92"/>
        <v>141</v>
      </c>
      <c r="N643" s="25">
        <f t="shared" si="92"/>
        <v>141</v>
      </c>
      <c r="O643" s="25">
        <f t="shared" si="92"/>
        <v>141</v>
      </c>
      <c r="P643" s="25">
        <f t="shared" si="92"/>
        <v>141</v>
      </c>
      <c r="Q643" s="25">
        <f t="shared" si="92"/>
        <v>141</v>
      </c>
      <c r="R643" s="25">
        <f t="shared" si="92"/>
        <v>141</v>
      </c>
    </row>
    <row r="644" spans="3:20" x14ac:dyDescent="0.4">
      <c r="C644" s="15"/>
      <c r="D644" s="32"/>
      <c r="E644" s="33"/>
      <c r="F644" s="29"/>
      <c r="G644" s="29"/>
      <c r="H644" s="29"/>
      <c r="I644" s="29"/>
      <c r="J644" s="29"/>
      <c r="K644" s="29"/>
      <c r="L644" s="29">
        <f t="shared" ref="L644:R644" si="93">60+($C643-90)/2</f>
        <v>150</v>
      </c>
      <c r="M644" s="29">
        <f t="shared" si="93"/>
        <v>150</v>
      </c>
      <c r="N644" s="29">
        <f t="shared" si="93"/>
        <v>150</v>
      </c>
      <c r="O644" s="29">
        <f t="shared" si="93"/>
        <v>150</v>
      </c>
      <c r="P644" s="29">
        <f t="shared" si="93"/>
        <v>150</v>
      </c>
      <c r="Q644" s="29">
        <f t="shared" si="93"/>
        <v>150</v>
      </c>
      <c r="R644" s="29">
        <f t="shared" si="93"/>
        <v>150</v>
      </c>
      <c r="T644" s="61"/>
    </row>
    <row r="645" spans="3:20" x14ac:dyDescent="0.4">
      <c r="C645" s="22">
        <v>300</v>
      </c>
      <c r="D645" s="23">
        <f>R645-N$620/2</f>
        <v>131</v>
      </c>
      <c r="E645" s="34" t="s">
        <v>41</v>
      </c>
      <c r="F645" s="48" t="s">
        <v>41</v>
      </c>
      <c r="G645" s="48" t="s">
        <v>41</v>
      </c>
      <c r="H645" s="48" t="s">
        <v>41</v>
      </c>
      <c r="I645" s="48" t="s">
        <v>41</v>
      </c>
      <c r="J645" s="48" t="s">
        <v>41</v>
      </c>
      <c r="K645" s="48" t="s">
        <v>41</v>
      </c>
      <c r="L645" s="48" t="s">
        <v>41</v>
      </c>
      <c r="M645" s="25">
        <f t="shared" ref="M645:R645" si="94">57+($C645-90)/2-($C645-90)/30</f>
        <v>155</v>
      </c>
      <c r="N645" s="25">
        <f t="shared" si="94"/>
        <v>155</v>
      </c>
      <c r="O645" s="25">
        <f t="shared" si="94"/>
        <v>155</v>
      </c>
      <c r="P645" s="25">
        <f t="shared" si="94"/>
        <v>155</v>
      </c>
      <c r="Q645" s="25">
        <f t="shared" si="94"/>
        <v>155</v>
      </c>
      <c r="R645" s="25">
        <f t="shared" si="94"/>
        <v>155</v>
      </c>
    </row>
    <row r="646" spans="3:20" x14ac:dyDescent="0.4">
      <c r="C646" s="22"/>
      <c r="D646" s="32"/>
      <c r="E646" s="24"/>
      <c r="F646" s="29"/>
      <c r="G646" s="29"/>
      <c r="H646" s="29"/>
      <c r="I646" s="29"/>
      <c r="J646" s="29"/>
      <c r="K646" s="29"/>
      <c r="L646" s="29"/>
      <c r="M646" s="29">
        <f t="shared" ref="M646:R646" si="95">60+($C645-90)/2</f>
        <v>165</v>
      </c>
      <c r="N646" s="29">
        <f t="shared" si="95"/>
        <v>165</v>
      </c>
      <c r="O646" s="29">
        <f t="shared" si="95"/>
        <v>165</v>
      </c>
      <c r="P646" s="29">
        <f t="shared" si="95"/>
        <v>165</v>
      </c>
      <c r="Q646" s="29">
        <f t="shared" si="95"/>
        <v>165</v>
      </c>
      <c r="R646" s="29">
        <f t="shared" si="95"/>
        <v>165</v>
      </c>
      <c r="T646" s="61"/>
    </row>
    <row r="647" spans="3:20" x14ac:dyDescent="0.4">
      <c r="C647" s="17">
        <v>330</v>
      </c>
      <c r="D647" s="23">
        <f>R647-N$620/2</f>
        <v>145</v>
      </c>
      <c r="E647" s="31" t="s">
        <v>41</v>
      </c>
      <c r="F647" s="48" t="s">
        <v>41</v>
      </c>
      <c r="G647" s="48" t="s">
        <v>41</v>
      </c>
      <c r="H647" s="48" t="s">
        <v>41</v>
      </c>
      <c r="I647" s="48" t="s">
        <v>41</v>
      </c>
      <c r="J647" s="48" t="s">
        <v>41</v>
      </c>
      <c r="K647" s="48" t="s">
        <v>41</v>
      </c>
      <c r="L647" s="48" t="s">
        <v>41</v>
      </c>
      <c r="M647" s="48" t="s">
        <v>41</v>
      </c>
      <c r="N647" s="25">
        <f t="shared" ref="N647:R647" si="96">57+($C647-90)/2-($C647-90)/30</f>
        <v>169</v>
      </c>
      <c r="O647" s="25">
        <f t="shared" si="96"/>
        <v>169</v>
      </c>
      <c r="P647" s="25">
        <f t="shared" si="96"/>
        <v>169</v>
      </c>
      <c r="Q647" s="25">
        <f t="shared" si="96"/>
        <v>169</v>
      </c>
      <c r="R647" s="25">
        <f t="shared" si="96"/>
        <v>169</v>
      </c>
    </row>
    <row r="648" spans="3:20" x14ac:dyDescent="0.4">
      <c r="C648" s="15"/>
      <c r="D648" s="32"/>
      <c r="E648" s="33"/>
      <c r="F648" s="29"/>
      <c r="G648" s="29"/>
      <c r="H648" s="29"/>
      <c r="I648" s="29"/>
      <c r="J648" s="29"/>
      <c r="K648" s="29"/>
      <c r="L648" s="29"/>
      <c r="M648" s="29"/>
      <c r="N648" s="29">
        <f t="shared" ref="N648:R648" si="97">60+($C647-90)/2</f>
        <v>180</v>
      </c>
      <c r="O648" s="29">
        <f t="shared" si="97"/>
        <v>180</v>
      </c>
      <c r="P648" s="29">
        <f t="shared" si="97"/>
        <v>180</v>
      </c>
      <c r="Q648" s="29">
        <f t="shared" si="97"/>
        <v>180</v>
      </c>
      <c r="R648" s="29">
        <f t="shared" si="97"/>
        <v>180</v>
      </c>
      <c r="T648" s="61"/>
    </row>
    <row r="649" spans="3:20" x14ac:dyDescent="0.4">
      <c r="C649" s="22">
        <v>360</v>
      </c>
      <c r="D649" s="23">
        <f>R649-N$620/2</f>
        <v>159</v>
      </c>
      <c r="E649" s="34" t="s">
        <v>41</v>
      </c>
      <c r="F649" s="48" t="s">
        <v>41</v>
      </c>
      <c r="G649" s="48" t="s">
        <v>41</v>
      </c>
      <c r="H649" s="48" t="s">
        <v>41</v>
      </c>
      <c r="I649" s="48" t="s">
        <v>41</v>
      </c>
      <c r="J649" s="48" t="s">
        <v>41</v>
      </c>
      <c r="K649" s="48" t="s">
        <v>41</v>
      </c>
      <c r="L649" s="48" t="s">
        <v>41</v>
      </c>
      <c r="M649" s="48" t="s">
        <v>41</v>
      </c>
      <c r="N649" s="48" t="s">
        <v>41</v>
      </c>
      <c r="O649" s="25">
        <f t="shared" ref="O649:R649" si="98">57+($C649-90)/2-($C649-90)/30</f>
        <v>183</v>
      </c>
      <c r="P649" s="25">
        <f t="shared" si="98"/>
        <v>183</v>
      </c>
      <c r="Q649" s="25">
        <f t="shared" si="98"/>
        <v>183</v>
      </c>
      <c r="R649" s="25">
        <f t="shared" si="98"/>
        <v>183</v>
      </c>
    </row>
    <row r="650" spans="3:20" x14ac:dyDescent="0.4">
      <c r="C650" s="22"/>
      <c r="D650" s="32"/>
      <c r="E650" s="24"/>
      <c r="F650" s="29"/>
      <c r="G650" s="29"/>
      <c r="H650" s="29"/>
      <c r="I650" s="29"/>
      <c r="J650" s="29"/>
      <c r="K650" s="29"/>
      <c r="L650" s="29"/>
      <c r="M650" s="29"/>
      <c r="N650" s="29"/>
      <c r="O650" s="29">
        <f t="shared" ref="O650:R650" si="99">60+($C649-90)/2</f>
        <v>195</v>
      </c>
      <c r="P650" s="29">
        <f t="shared" si="99"/>
        <v>195</v>
      </c>
      <c r="Q650" s="29">
        <f t="shared" si="99"/>
        <v>195</v>
      </c>
      <c r="R650" s="29">
        <f t="shared" si="99"/>
        <v>195</v>
      </c>
      <c r="T650" s="61"/>
    </row>
    <row r="651" spans="3:20" x14ac:dyDescent="0.4">
      <c r="C651" s="17">
        <v>390</v>
      </c>
      <c r="D651" s="23">
        <f>R651-N$620/2</f>
        <v>173</v>
      </c>
      <c r="E651" s="31" t="s">
        <v>41</v>
      </c>
      <c r="F651" s="48" t="s">
        <v>41</v>
      </c>
      <c r="G651" s="48" t="s">
        <v>41</v>
      </c>
      <c r="H651" s="48" t="s">
        <v>41</v>
      </c>
      <c r="I651" s="48" t="s">
        <v>41</v>
      </c>
      <c r="J651" s="48" t="s">
        <v>41</v>
      </c>
      <c r="K651" s="48" t="s">
        <v>41</v>
      </c>
      <c r="L651" s="48" t="s">
        <v>41</v>
      </c>
      <c r="M651" s="48" t="s">
        <v>41</v>
      </c>
      <c r="N651" s="48" t="s">
        <v>41</v>
      </c>
      <c r="O651" s="48" t="s">
        <v>41</v>
      </c>
      <c r="P651" s="25">
        <f t="shared" ref="P651:R651" si="100">57+($C651-90)/2-($C651-90)/30</f>
        <v>197</v>
      </c>
      <c r="Q651" s="25">
        <f t="shared" si="100"/>
        <v>197</v>
      </c>
      <c r="R651" s="25">
        <f t="shared" si="100"/>
        <v>197</v>
      </c>
    </row>
    <row r="652" spans="3:20" x14ac:dyDescent="0.4">
      <c r="C652" s="15"/>
      <c r="D652" s="32"/>
      <c r="E652" s="33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>
        <f t="shared" ref="P652:R652" si="101">60+($C651-90)/2</f>
        <v>210</v>
      </c>
      <c r="Q652" s="29">
        <f t="shared" si="101"/>
        <v>210</v>
      </c>
      <c r="R652" s="29">
        <f t="shared" si="101"/>
        <v>210</v>
      </c>
      <c r="T652" s="61"/>
    </row>
    <row r="653" spans="3:20" x14ac:dyDescent="0.4">
      <c r="C653" s="22">
        <v>420</v>
      </c>
      <c r="D653" s="23">
        <f>R653-N$620/2</f>
        <v>187</v>
      </c>
      <c r="E653" s="34" t="s">
        <v>41</v>
      </c>
      <c r="F653" s="48" t="s">
        <v>41</v>
      </c>
      <c r="G653" s="48" t="s">
        <v>41</v>
      </c>
      <c r="H653" s="48" t="s">
        <v>41</v>
      </c>
      <c r="I653" s="48" t="s">
        <v>41</v>
      </c>
      <c r="J653" s="48" t="s">
        <v>41</v>
      </c>
      <c r="K653" s="48" t="s">
        <v>41</v>
      </c>
      <c r="L653" s="48" t="s">
        <v>41</v>
      </c>
      <c r="M653" s="48" t="s">
        <v>41</v>
      </c>
      <c r="N653" s="48" t="s">
        <v>41</v>
      </c>
      <c r="O653" s="48" t="s">
        <v>41</v>
      </c>
      <c r="P653" s="48" t="s">
        <v>41</v>
      </c>
      <c r="Q653" s="25">
        <f t="shared" ref="Q653:R653" si="102">57+($C653-90)/2-($C653-90)/30</f>
        <v>211</v>
      </c>
      <c r="R653" s="25">
        <f t="shared" si="102"/>
        <v>211</v>
      </c>
    </row>
    <row r="654" spans="3:20" x14ac:dyDescent="0.4">
      <c r="C654" s="22"/>
      <c r="D654" s="32"/>
      <c r="E654" s="24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>
        <f t="shared" ref="Q654:R654" si="103">60+($C653-90)/2</f>
        <v>225</v>
      </c>
      <c r="R654" s="29">
        <f t="shared" si="103"/>
        <v>225</v>
      </c>
      <c r="T654" s="61"/>
    </row>
    <row r="655" spans="3:20" x14ac:dyDescent="0.4">
      <c r="C655" s="17">
        <v>450</v>
      </c>
      <c r="D655" s="23">
        <f>R655-N$620/2</f>
        <v>201</v>
      </c>
      <c r="E655" s="31" t="s">
        <v>41</v>
      </c>
      <c r="F655" s="48" t="s">
        <v>41</v>
      </c>
      <c r="G655" s="48" t="s">
        <v>41</v>
      </c>
      <c r="H655" s="48" t="s">
        <v>41</v>
      </c>
      <c r="I655" s="48" t="s">
        <v>41</v>
      </c>
      <c r="J655" s="48" t="s">
        <v>41</v>
      </c>
      <c r="K655" s="48" t="s">
        <v>41</v>
      </c>
      <c r="L655" s="48" t="s">
        <v>41</v>
      </c>
      <c r="M655" s="48" t="s">
        <v>41</v>
      </c>
      <c r="N655" s="48" t="s">
        <v>41</v>
      </c>
      <c r="O655" s="48" t="s">
        <v>41</v>
      </c>
      <c r="P655" s="48" t="s">
        <v>41</v>
      </c>
      <c r="Q655" s="48" t="s">
        <v>41</v>
      </c>
      <c r="R655" s="25">
        <f>57+($C655-90)/2-($C655-90)/30</f>
        <v>225</v>
      </c>
    </row>
    <row r="656" spans="3:20" x14ac:dyDescent="0.4">
      <c r="C656" s="15"/>
      <c r="D656" s="32"/>
      <c r="E656" s="33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>
        <f>60+($C655-90)/2</f>
        <v>240</v>
      </c>
      <c r="T656" s="61"/>
    </row>
    <row r="658" spans="2:16" x14ac:dyDescent="0.4">
      <c r="D658" s="1" t="s">
        <v>25</v>
      </c>
      <c r="F658" s="62" t="s">
        <v>73</v>
      </c>
      <c r="L658" s="1" t="s">
        <v>27</v>
      </c>
      <c r="P658" s="1" t="s">
        <v>28</v>
      </c>
    </row>
    <row r="659" spans="2:16" x14ac:dyDescent="0.4">
      <c r="D659" s="1" t="s">
        <v>29</v>
      </c>
      <c r="F659" s="1" t="s">
        <v>74</v>
      </c>
      <c r="L659" s="1" t="s">
        <v>31</v>
      </c>
      <c r="M659" s="1">
        <v>24</v>
      </c>
      <c r="P659" s="1" t="s">
        <v>32</v>
      </c>
    </row>
    <row r="660" spans="2:16" x14ac:dyDescent="0.4">
      <c r="D660" s="1" t="s">
        <v>15</v>
      </c>
      <c r="F660" s="1" t="s">
        <v>75</v>
      </c>
      <c r="P660" s="1" t="s">
        <v>33</v>
      </c>
    </row>
    <row r="661" spans="2:16" x14ac:dyDescent="0.4">
      <c r="D661" s="1" t="s">
        <v>50</v>
      </c>
      <c r="F661" s="1" t="s">
        <v>76</v>
      </c>
      <c r="P661" s="1" t="s">
        <v>34</v>
      </c>
    </row>
    <row r="662" spans="2:16" x14ac:dyDescent="0.4">
      <c r="D662" s="1" t="s">
        <v>77</v>
      </c>
      <c r="F662" s="1">
        <v>-150</v>
      </c>
      <c r="H662" s="1" t="s">
        <v>78</v>
      </c>
    </row>
    <row r="666" spans="2:16" ht="16.5" x14ac:dyDescent="0.4">
      <c r="B666" s="68" t="s">
        <v>151</v>
      </c>
    </row>
    <row r="667" spans="2:16" ht="16.5" x14ac:dyDescent="0.4">
      <c r="B667" s="68" t="s">
        <v>152</v>
      </c>
    </row>
    <row r="693" spans="3:20" x14ac:dyDescent="0.4">
      <c r="C693" s="7" t="s">
        <v>70</v>
      </c>
      <c r="D693" s="2" t="s">
        <v>79</v>
      </c>
      <c r="E693" s="3"/>
      <c r="F693" s="2" t="s">
        <v>80</v>
      </c>
      <c r="G693" s="3"/>
      <c r="H693" s="2" t="s">
        <v>5</v>
      </c>
      <c r="I693" s="3"/>
      <c r="J693" s="2" t="s">
        <v>81</v>
      </c>
      <c r="K693" s="3"/>
      <c r="L693" s="2" t="s">
        <v>82</v>
      </c>
      <c r="M693" s="3"/>
      <c r="O693" s="2" t="s">
        <v>83</v>
      </c>
      <c r="P693" s="3" t="s">
        <v>7</v>
      </c>
    </row>
    <row r="694" spans="3:20" x14ac:dyDescent="0.4">
      <c r="C694" s="7">
        <v>90</v>
      </c>
      <c r="D694" s="17">
        <v>60</v>
      </c>
      <c r="E694" s="14"/>
      <c r="F694" s="17">
        <v>60</v>
      </c>
      <c r="G694" s="14"/>
      <c r="H694" s="17">
        <v>15</v>
      </c>
      <c r="I694" s="14"/>
      <c r="J694" s="2">
        <f>L694+$P$696</f>
        <v>49</v>
      </c>
      <c r="K694" s="3"/>
      <c r="L694" s="2">
        <f>36+(C694-90)/10</f>
        <v>36</v>
      </c>
      <c r="M694" s="3"/>
      <c r="O694" s="2" t="s">
        <v>84</v>
      </c>
      <c r="P694" s="5">
        <v>36</v>
      </c>
    </row>
    <row r="695" spans="3:20" x14ac:dyDescent="0.4">
      <c r="C695" s="7">
        <v>105</v>
      </c>
      <c r="D695" s="22"/>
      <c r="E695" s="60"/>
      <c r="F695" s="22"/>
      <c r="G695" s="60"/>
      <c r="H695" s="22"/>
      <c r="I695" s="60"/>
      <c r="J695" s="2">
        <f t="shared" ref="J695:J698" si="104">L695+$P$696</f>
        <v>50.5</v>
      </c>
      <c r="K695" s="3"/>
      <c r="L695" s="2">
        <f>36+(C695-90)/10</f>
        <v>37.5</v>
      </c>
      <c r="M695" s="3"/>
      <c r="O695" s="2" t="s">
        <v>81</v>
      </c>
      <c r="P695" s="5">
        <f>P694+13</f>
        <v>49</v>
      </c>
    </row>
    <row r="696" spans="3:20" x14ac:dyDescent="0.4">
      <c r="C696" s="7">
        <v>120</v>
      </c>
      <c r="D696" s="22"/>
      <c r="E696" s="60"/>
      <c r="F696" s="22"/>
      <c r="G696" s="60"/>
      <c r="H696" s="22"/>
      <c r="I696" s="60"/>
      <c r="J696" s="2">
        <f t="shared" si="104"/>
        <v>52</v>
      </c>
      <c r="K696" s="3"/>
      <c r="L696" s="2">
        <f t="shared" ref="L696:L698" si="105">36+(C696-90)/10</f>
        <v>39</v>
      </c>
      <c r="M696" s="3"/>
      <c r="O696" s="2" t="s">
        <v>85</v>
      </c>
      <c r="P696" s="7">
        <f>P695-P694</f>
        <v>13</v>
      </c>
    </row>
    <row r="697" spans="3:20" x14ac:dyDescent="0.4">
      <c r="C697" s="7">
        <v>150</v>
      </c>
      <c r="D697" s="22"/>
      <c r="E697" s="60"/>
      <c r="F697" s="22"/>
      <c r="G697" s="60"/>
      <c r="H697" s="22"/>
      <c r="I697" s="60"/>
      <c r="J697" s="2">
        <f t="shared" si="104"/>
        <v>55</v>
      </c>
      <c r="K697" s="3"/>
      <c r="L697" s="2">
        <f t="shared" si="105"/>
        <v>42</v>
      </c>
      <c r="M697" s="3"/>
    </row>
    <row r="698" spans="3:20" x14ac:dyDescent="0.4">
      <c r="C698" s="7">
        <v>180</v>
      </c>
      <c r="D698" s="15"/>
      <c r="E698" s="16"/>
      <c r="F698" s="15"/>
      <c r="G698" s="16"/>
      <c r="H698" s="15"/>
      <c r="I698" s="16"/>
      <c r="J698" s="2">
        <f t="shared" si="104"/>
        <v>58</v>
      </c>
      <c r="K698" s="3"/>
      <c r="L698" s="2">
        <f t="shared" si="105"/>
        <v>45</v>
      </c>
      <c r="M698" s="3"/>
    </row>
    <row r="699" spans="3:20" x14ac:dyDescent="0.4">
      <c r="S699" s="9" t="s">
        <v>171</v>
      </c>
    </row>
    <row r="700" spans="3:20" x14ac:dyDescent="0.4">
      <c r="C700" s="1" t="s">
        <v>172</v>
      </c>
      <c r="S700" s="11" t="s">
        <v>103</v>
      </c>
    </row>
    <row r="701" spans="3:20" x14ac:dyDescent="0.4">
      <c r="C701" s="13" t="s">
        <v>38</v>
      </c>
      <c r="D701" s="63" t="s">
        <v>72</v>
      </c>
      <c r="E701" s="9">
        <v>90</v>
      </c>
      <c r="F701" s="9">
        <v>105</v>
      </c>
      <c r="G701" s="9">
        <v>120</v>
      </c>
      <c r="H701" s="9">
        <v>150</v>
      </c>
      <c r="I701" s="9">
        <v>180</v>
      </c>
      <c r="J701" s="9">
        <v>210</v>
      </c>
      <c r="K701" s="9">
        <v>240</v>
      </c>
      <c r="L701" s="9">
        <v>270</v>
      </c>
      <c r="M701" s="9">
        <v>300</v>
      </c>
      <c r="N701" s="9">
        <v>330</v>
      </c>
      <c r="O701" s="9">
        <v>360</v>
      </c>
      <c r="P701" s="9">
        <v>390</v>
      </c>
      <c r="Q701" s="9">
        <v>420</v>
      </c>
      <c r="R701" s="9">
        <v>450</v>
      </c>
    </row>
    <row r="702" spans="3:20" x14ac:dyDescent="0.4">
      <c r="C702" s="15" t="s">
        <v>40</v>
      </c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</row>
    <row r="703" spans="3:20" x14ac:dyDescent="0.4">
      <c r="C703" s="22">
        <v>90</v>
      </c>
      <c r="D703" s="23">
        <f>R703-(P$695/2)</f>
        <v>27</v>
      </c>
      <c r="E703" s="25">
        <f>60+($C703-90)/2-15+6.5</f>
        <v>51.5</v>
      </c>
      <c r="F703" s="25">
        <f>60+($C703-90)/2-15+6.5</f>
        <v>51.5</v>
      </c>
      <c r="G703" s="25">
        <f t="shared" ref="G703:R703" si="106">60+($C703-90)/2-15+6.5</f>
        <v>51.5</v>
      </c>
      <c r="H703" s="25">
        <f t="shared" si="106"/>
        <v>51.5</v>
      </c>
      <c r="I703" s="25">
        <f t="shared" si="106"/>
        <v>51.5</v>
      </c>
      <c r="J703" s="25">
        <f t="shared" si="106"/>
        <v>51.5</v>
      </c>
      <c r="K703" s="25">
        <f t="shared" si="106"/>
        <v>51.5</v>
      </c>
      <c r="L703" s="25">
        <f t="shared" si="106"/>
        <v>51.5</v>
      </c>
      <c r="M703" s="25">
        <f t="shared" si="106"/>
        <v>51.5</v>
      </c>
      <c r="N703" s="25">
        <f t="shared" si="106"/>
        <v>51.5</v>
      </c>
      <c r="O703" s="25">
        <f t="shared" si="106"/>
        <v>51.5</v>
      </c>
      <c r="P703" s="25">
        <f t="shared" si="106"/>
        <v>51.5</v>
      </c>
      <c r="Q703" s="25">
        <f t="shared" si="106"/>
        <v>51.5</v>
      </c>
      <c r="R703" s="25">
        <f t="shared" si="106"/>
        <v>51.5</v>
      </c>
    </row>
    <row r="704" spans="3:20" x14ac:dyDescent="0.4">
      <c r="C704" s="22"/>
      <c r="D704" s="32"/>
      <c r="E704" s="10"/>
      <c r="F704" s="10">
        <f>60+($C703-90)/2</f>
        <v>60</v>
      </c>
      <c r="G704" s="10">
        <f t="shared" ref="G704:R704" si="107">60+($C703-90)/2</f>
        <v>60</v>
      </c>
      <c r="H704" s="10">
        <f t="shared" si="107"/>
        <v>60</v>
      </c>
      <c r="I704" s="10">
        <f t="shared" si="107"/>
        <v>60</v>
      </c>
      <c r="J704" s="10">
        <f t="shared" si="107"/>
        <v>60</v>
      </c>
      <c r="K704" s="10">
        <f t="shared" si="107"/>
        <v>60</v>
      </c>
      <c r="L704" s="10">
        <f t="shared" si="107"/>
        <v>60</v>
      </c>
      <c r="M704" s="10">
        <f t="shared" si="107"/>
        <v>60</v>
      </c>
      <c r="N704" s="10">
        <f t="shared" si="107"/>
        <v>60</v>
      </c>
      <c r="O704" s="10">
        <f t="shared" si="107"/>
        <v>60</v>
      </c>
      <c r="P704" s="10">
        <f t="shared" si="107"/>
        <v>60</v>
      </c>
      <c r="Q704" s="10">
        <f t="shared" si="107"/>
        <v>60</v>
      </c>
      <c r="R704" s="10">
        <f t="shared" si="107"/>
        <v>60</v>
      </c>
      <c r="T704" s="61"/>
    </row>
    <row r="705" spans="3:20" x14ac:dyDescent="0.4">
      <c r="C705" s="17">
        <v>105</v>
      </c>
      <c r="D705" s="23">
        <f>R705-(P$695/2)</f>
        <v>34.5</v>
      </c>
      <c r="E705" s="48" t="s">
        <v>41</v>
      </c>
      <c r="F705" s="25">
        <f>60+($C705-90)/2-15+6.5</f>
        <v>59</v>
      </c>
      <c r="G705" s="25">
        <f t="shared" ref="G705:R705" si="108">60+($C705-90)/2-15+6.5</f>
        <v>59</v>
      </c>
      <c r="H705" s="25">
        <f t="shared" si="108"/>
        <v>59</v>
      </c>
      <c r="I705" s="25">
        <f t="shared" si="108"/>
        <v>59</v>
      </c>
      <c r="J705" s="25">
        <f t="shared" si="108"/>
        <v>59</v>
      </c>
      <c r="K705" s="25">
        <f t="shared" si="108"/>
        <v>59</v>
      </c>
      <c r="L705" s="25">
        <f t="shared" si="108"/>
        <v>59</v>
      </c>
      <c r="M705" s="25">
        <f t="shared" si="108"/>
        <v>59</v>
      </c>
      <c r="N705" s="25">
        <f t="shared" si="108"/>
        <v>59</v>
      </c>
      <c r="O705" s="25">
        <f t="shared" si="108"/>
        <v>59</v>
      </c>
      <c r="P705" s="25">
        <f t="shared" si="108"/>
        <v>59</v>
      </c>
      <c r="Q705" s="25">
        <f t="shared" si="108"/>
        <v>59</v>
      </c>
      <c r="R705" s="25">
        <f t="shared" si="108"/>
        <v>59</v>
      </c>
    </row>
    <row r="706" spans="3:20" x14ac:dyDescent="0.4">
      <c r="C706" s="15"/>
      <c r="D706" s="32"/>
      <c r="E706" s="29"/>
      <c r="F706" s="10">
        <f t="shared" ref="F706:R706" si="109">60+($C705-90)/2</f>
        <v>67.5</v>
      </c>
      <c r="G706" s="10">
        <f t="shared" si="109"/>
        <v>67.5</v>
      </c>
      <c r="H706" s="10">
        <f t="shared" si="109"/>
        <v>67.5</v>
      </c>
      <c r="I706" s="10">
        <f t="shared" si="109"/>
        <v>67.5</v>
      </c>
      <c r="J706" s="10">
        <f t="shared" si="109"/>
        <v>67.5</v>
      </c>
      <c r="K706" s="10">
        <f t="shared" si="109"/>
        <v>67.5</v>
      </c>
      <c r="L706" s="10">
        <f t="shared" si="109"/>
        <v>67.5</v>
      </c>
      <c r="M706" s="10">
        <f t="shared" si="109"/>
        <v>67.5</v>
      </c>
      <c r="N706" s="10">
        <f t="shared" si="109"/>
        <v>67.5</v>
      </c>
      <c r="O706" s="10">
        <f t="shared" si="109"/>
        <v>67.5</v>
      </c>
      <c r="P706" s="10">
        <f t="shared" si="109"/>
        <v>67.5</v>
      </c>
      <c r="Q706" s="10">
        <f t="shared" si="109"/>
        <v>67.5</v>
      </c>
      <c r="R706" s="10">
        <f t="shared" si="109"/>
        <v>67.5</v>
      </c>
      <c r="T706" s="61"/>
    </row>
    <row r="707" spans="3:20" x14ac:dyDescent="0.4">
      <c r="C707" s="22">
        <v>120</v>
      </c>
      <c r="D707" s="23">
        <f>R707-(P$695/2)</f>
        <v>42</v>
      </c>
      <c r="E707" s="64" t="s">
        <v>41</v>
      </c>
      <c r="F707" s="48" t="s">
        <v>41</v>
      </c>
      <c r="G707" s="25">
        <f t="shared" ref="G707:R707" si="110">60+($C707-90)/2-15+6.5</f>
        <v>66.5</v>
      </c>
      <c r="H707" s="25">
        <f t="shared" si="110"/>
        <v>66.5</v>
      </c>
      <c r="I707" s="25">
        <f t="shared" si="110"/>
        <v>66.5</v>
      </c>
      <c r="J707" s="25">
        <f t="shared" si="110"/>
        <v>66.5</v>
      </c>
      <c r="K707" s="25">
        <f t="shared" si="110"/>
        <v>66.5</v>
      </c>
      <c r="L707" s="25">
        <f t="shared" si="110"/>
        <v>66.5</v>
      </c>
      <c r="M707" s="25">
        <f t="shared" si="110"/>
        <v>66.5</v>
      </c>
      <c r="N707" s="25">
        <f t="shared" si="110"/>
        <v>66.5</v>
      </c>
      <c r="O707" s="25">
        <f t="shared" si="110"/>
        <v>66.5</v>
      </c>
      <c r="P707" s="25">
        <f t="shared" si="110"/>
        <v>66.5</v>
      </c>
      <c r="Q707" s="25">
        <f t="shared" si="110"/>
        <v>66.5</v>
      </c>
      <c r="R707" s="25">
        <f t="shared" si="110"/>
        <v>66.5</v>
      </c>
    </row>
    <row r="708" spans="3:20" x14ac:dyDescent="0.4">
      <c r="C708" s="22"/>
      <c r="D708" s="32"/>
      <c r="E708" s="27"/>
      <c r="F708" s="29"/>
      <c r="G708" s="10">
        <f t="shared" ref="G708:R708" si="111">60+($C707-90)/2</f>
        <v>75</v>
      </c>
      <c r="H708" s="10">
        <f t="shared" si="111"/>
        <v>75</v>
      </c>
      <c r="I708" s="10">
        <f t="shared" si="111"/>
        <v>75</v>
      </c>
      <c r="J708" s="10">
        <f t="shared" si="111"/>
        <v>75</v>
      </c>
      <c r="K708" s="10">
        <f t="shared" si="111"/>
        <v>75</v>
      </c>
      <c r="L708" s="10">
        <f t="shared" si="111"/>
        <v>75</v>
      </c>
      <c r="M708" s="10">
        <f t="shared" si="111"/>
        <v>75</v>
      </c>
      <c r="N708" s="10">
        <f t="shared" si="111"/>
        <v>75</v>
      </c>
      <c r="O708" s="10">
        <f t="shared" si="111"/>
        <v>75</v>
      </c>
      <c r="P708" s="10">
        <f t="shared" si="111"/>
        <v>75</v>
      </c>
      <c r="Q708" s="10">
        <f t="shared" si="111"/>
        <v>75</v>
      </c>
      <c r="R708" s="10">
        <f t="shared" si="111"/>
        <v>75</v>
      </c>
      <c r="T708" s="61"/>
    </row>
    <row r="709" spans="3:20" x14ac:dyDescent="0.4">
      <c r="C709" s="17">
        <v>150</v>
      </c>
      <c r="D709" s="23">
        <f>R709-(P$695/2)</f>
        <v>57</v>
      </c>
      <c r="E709" s="48" t="s">
        <v>41</v>
      </c>
      <c r="F709" s="48" t="s">
        <v>41</v>
      </c>
      <c r="G709" s="48" t="s">
        <v>41</v>
      </c>
      <c r="H709" s="25">
        <f t="shared" ref="H709:R709" si="112">60+($C709-90)/2-15+6.5</f>
        <v>81.5</v>
      </c>
      <c r="I709" s="25">
        <f t="shared" si="112"/>
        <v>81.5</v>
      </c>
      <c r="J709" s="25">
        <f t="shared" si="112"/>
        <v>81.5</v>
      </c>
      <c r="K709" s="25">
        <f t="shared" si="112"/>
        <v>81.5</v>
      </c>
      <c r="L709" s="25">
        <f t="shared" si="112"/>
        <v>81.5</v>
      </c>
      <c r="M709" s="25">
        <f t="shared" si="112"/>
        <v>81.5</v>
      </c>
      <c r="N709" s="25">
        <f t="shared" si="112"/>
        <v>81.5</v>
      </c>
      <c r="O709" s="25">
        <f t="shared" si="112"/>
        <v>81.5</v>
      </c>
      <c r="P709" s="25">
        <f t="shared" si="112"/>
        <v>81.5</v>
      </c>
      <c r="Q709" s="25">
        <f t="shared" si="112"/>
        <v>81.5</v>
      </c>
      <c r="R709" s="25">
        <f t="shared" si="112"/>
        <v>81.5</v>
      </c>
    </row>
    <row r="710" spans="3:20" x14ac:dyDescent="0.4">
      <c r="C710" s="15"/>
      <c r="D710" s="32"/>
      <c r="E710" s="29"/>
      <c r="F710" s="29"/>
      <c r="G710" s="29"/>
      <c r="H710" s="10">
        <f t="shared" ref="H710:R710" si="113">60+($C709-90)/2</f>
        <v>90</v>
      </c>
      <c r="I710" s="10">
        <f t="shared" si="113"/>
        <v>90</v>
      </c>
      <c r="J710" s="10">
        <f t="shared" si="113"/>
        <v>90</v>
      </c>
      <c r="K710" s="10">
        <f t="shared" si="113"/>
        <v>90</v>
      </c>
      <c r="L710" s="10">
        <f t="shared" si="113"/>
        <v>90</v>
      </c>
      <c r="M710" s="10">
        <f t="shared" si="113"/>
        <v>90</v>
      </c>
      <c r="N710" s="10">
        <f t="shared" si="113"/>
        <v>90</v>
      </c>
      <c r="O710" s="10">
        <f t="shared" si="113"/>
        <v>90</v>
      </c>
      <c r="P710" s="10">
        <f t="shared" si="113"/>
        <v>90</v>
      </c>
      <c r="Q710" s="10">
        <f t="shared" si="113"/>
        <v>90</v>
      </c>
      <c r="R710" s="10">
        <f t="shared" si="113"/>
        <v>90</v>
      </c>
      <c r="T710" s="61"/>
    </row>
    <row r="711" spans="3:20" x14ac:dyDescent="0.4">
      <c r="C711" s="22">
        <v>180</v>
      </c>
      <c r="D711" s="23">
        <f>R711-(P$695/2)</f>
        <v>72</v>
      </c>
      <c r="E711" s="64" t="s">
        <v>41</v>
      </c>
      <c r="F711" s="48" t="s">
        <v>41</v>
      </c>
      <c r="G711" s="48" t="s">
        <v>41</v>
      </c>
      <c r="H711" s="48" t="s">
        <v>41</v>
      </c>
      <c r="I711" s="25">
        <f t="shared" ref="I711:R711" si="114">60+($C711-90)/2-15+6.5</f>
        <v>96.5</v>
      </c>
      <c r="J711" s="25">
        <f t="shared" si="114"/>
        <v>96.5</v>
      </c>
      <c r="K711" s="25">
        <f t="shared" si="114"/>
        <v>96.5</v>
      </c>
      <c r="L711" s="25">
        <f t="shared" si="114"/>
        <v>96.5</v>
      </c>
      <c r="M711" s="25">
        <f t="shared" si="114"/>
        <v>96.5</v>
      </c>
      <c r="N711" s="25">
        <f t="shared" si="114"/>
        <v>96.5</v>
      </c>
      <c r="O711" s="25">
        <f t="shared" si="114"/>
        <v>96.5</v>
      </c>
      <c r="P711" s="25">
        <f t="shared" si="114"/>
        <v>96.5</v>
      </c>
      <c r="Q711" s="25">
        <f t="shared" si="114"/>
        <v>96.5</v>
      </c>
      <c r="R711" s="25">
        <f t="shared" si="114"/>
        <v>96.5</v>
      </c>
    </row>
    <row r="712" spans="3:20" x14ac:dyDescent="0.4">
      <c r="C712" s="22"/>
      <c r="D712" s="32"/>
      <c r="E712" s="27"/>
      <c r="F712" s="29"/>
      <c r="G712" s="29"/>
      <c r="H712" s="29"/>
      <c r="I712" s="10">
        <f t="shared" ref="I712:R712" si="115">60+($C711-90)/2</f>
        <v>105</v>
      </c>
      <c r="J712" s="10">
        <f t="shared" si="115"/>
        <v>105</v>
      </c>
      <c r="K712" s="10">
        <f t="shared" si="115"/>
        <v>105</v>
      </c>
      <c r="L712" s="10">
        <f t="shared" si="115"/>
        <v>105</v>
      </c>
      <c r="M712" s="10">
        <f t="shared" si="115"/>
        <v>105</v>
      </c>
      <c r="N712" s="10">
        <f t="shared" si="115"/>
        <v>105</v>
      </c>
      <c r="O712" s="10">
        <f t="shared" si="115"/>
        <v>105</v>
      </c>
      <c r="P712" s="10">
        <f t="shared" si="115"/>
        <v>105</v>
      </c>
      <c r="Q712" s="10">
        <f t="shared" si="115"/>
        <v>105</v>
      </c>
      <c r="R712" s="10">
        <f t="shared" si="115"/>
        <v>105</v>
      </c>
      <c r="T712" s="61"/>
    </row>
    <row r="713" spans="3:20" x14ac:dyDescent="0.4">
      <c r="C713" s="17">
        <v>210</v>
      </c>
      <c r="D713" s="23">
        <f>R713-(P$695/2)</f>
        <v>87</v>
      </c>
      <c r="E713" s="48" t="s">
        <v>41</v>
      </c>
      <c r="F713" s="48" t="s">
        <v>41</v>
      </c>
      <c r="G713" s="48" t="s">
        <v>41</v>
      </c>
      <c r="H713" s="48" t="s">
        <v>41</v>
      </c>
      <c r="I713" s="48" t="s">
        <v>41</v>
      </c>
      <c r="J713" s="25">
        <f t="shared" ref="J713:R713" si="116">60+($C713-90)/2-15+6.5</f>
        <v>111.5</v>
      </c>
      <c r="K713" s="25">
        <f t="shared" si="116"/>
        <v>111.5</v>
      </c>
      <c r="L713" s="25">
        <f t="shared" si="116"/>
        <v>111.5</v>
      </c>
      <c r="M713" s="25">
        <f t="shared" si="116"/>
        <v>111.5</v>
      </c>
      <c r="N713" s="25">
        <f t="shared" si="116"/>
        <v>111.5</v>
      </c>
      <c r="O713" s="25">
        <f t="shared" si="116"/>
        <v>111.5</v>
      </c>
      <c r="P713" s="25">
        <f t="shared" si="116"/>
        <v>111.5</v>
      </c>
      <c r="Q713" s="25">
        <f t="shared" si="116"/>
        <v>111.5</v>
      </c>
      <c r="R713" s="25">
        <f t="shared" si="116"/>
        <v>111.5</v>
      </c>
    </row>
    <row r="714" spans="3:20" x14ac:dyDescent="0.4">
      <c r="C714" s="15"/>
      <c r="D714" s="32"/>
      <c r="E714" s="29"/>
      <c r="F714" s="29"/>
      <c r="G714" s="29"/>
      <c r="H714" s="29"/>
      <c r="I714" s="29"/>
      <c r="J714" s="10">
        <f t="shared" ref="J714:R714" si="117">60+($C713-90)/2</f>
        <v>120</v>
      </c>
      <c r="K714" s="10">
        <f t="shared" si="117"/>
        <v>120</v>
      </c>
      <c r="L714" s="10">
        <f t="shared" si="117"/>
        <v>120</v>
      </c>
      <c r="M714" s="10">
        <f t="shared" si="117"/>
        <v>120</v>
      </c>
      <c r="N714" s="10">
        <f t="shared" si="117"/>
        <v>120</v>
      </c>
      <c r="O714" s="10">
        <f t="shared" si="117"/>
        <v>120</v>
      </c>
      <c r="P714" s="10">
        <f t="shared" si="117"/>
        <v>120</v>
      </c>
      <c r="Q714" s="10">
        <f t="shared" si="117"/>
        <v>120</v>
      </c>
      <c r="R714" s="10">
        <f t="shared" si="117"/>
        <v>120</v>
      </c>
      <c r="T714" s="61"/>
    </row>
    <row r="715" spans="3:20" x14ac:dyDescent="0.4">
      <c r="C715" s="22">
        <v>240</v>
      </c>
      <c r="D715" s="23">
        <f>R715-(P$695/2)</f>
        <v>102</v>
      </c>
      <c r="E715" s="64" t="s">
        <v>41</v>
      </c>
      <c r="F715" s="48" t="s">
        <v>41</v>
      </c>
      <c r="G715" s="48" t="s">
        <v>41</v>
      </c>
      <c r="H715" s="48" t="s">
        <v>41</v>
      </c>
      <c r="I715" s="48" t="s">
        <v>41</v>
      </c>
      <c r="J715" s="48" t="s">
        <v>41</v>
      </c>
      <c r="K715" s="25">
        <f t="shared" ref="K715:R715" si="118">60+($C715-90)/2-15+6.5</f>
        <v>126.5</v>
      </c>
      <c r="L715" s="25">
        <f t="shared" si="118"/>
        <v>126.5</v>
      </c>
      <c r="M715" s="25">
        <f t="shared" si="118"/>
        <v>126.5</v>
      </c>
      <c r="N715" s="25">
        <f t="shared" si="118"/>
        <v>126.5</v>
      </c>
      <c r="O715" s="25">
        <f t="shared" si="118"/>
        <v>126.5</v>
      </c>
      <c r="P715" s="25">
        <f t="shared" si="118"/>
        <v>126.5</v>
      </c>
      <c r="Q715" s="25">
        <f t="shared" si="118"/>
        <v>126.5</v>
      </c>
      <c r="R715" s="25">
        <f t="shared" si="118"/>
        <v>126.5</v>
      </c>
    </row>
    <row r="716" spans="3:20" x14ac:dyDescent="0.4">
      <c r="C716" s="22"/>
      <c r="D716" s="32"/>
      <c r="E716" s="27"/>
      <c r="F716" s="29"/>
      <c r="G716" s="29"/>
      <c r="H716" s="29"/>
      <c r="I716" s="29"/>
      <c r="J716" s="29"/>
      <c r="K716" s="10">
        <f t="shared" ref="K716:R716" si="119">60+($C715-90)/2</f>
        <v>135</v>
      </c>
      <c r="L716" s="10">
        <f t="shared" si="119"/>
        <v>135</v>
      </c>
      <c r="M716" s="10">
        <f t="shared" si="119"/>
        <v>135</v>
      </c>
      <c r="N716" s="10">
        <f t="shared" si="119"/>
        <v>135</v>
      </c>
      <c r="O716" s="10">
        <f t="shared" si="119"/>
        <v>135</v>
      </c>
      <c r="P716" s="10">
        <f t="shared" si="119"/>
        <v>135</v>
      </c>
      <c r="Q716" s="10">
        <f t="shared" si="119"/>
        <v>135</v>
      </c>
      <c r="R716" s="10">
        <f t="shared" si="119"/>
        <v>135</v>
      </c>
      <c r="T716" s="61"/>
    </row>
    <row r="717" spans="3:20" x14ac:dyDescent="0.4">
      <c r="C717" s="17">
        <v>270</v>
      </c>
      <c r="D717" s="23">
        <f>R717-(P$695/2)</f>
        <v>117</v>
      </c>
      <c r="E717" s="48" t="s">
        <v>41</v>
      </c>
      <c r="F717" s="48" t="s">
        <v>41</v>
      </c>
      <c r="G717" s="48" t="s">
        <v>41</v>
      </c>
      <c r="H717" s="48" t="s">
        <v>41</v>
      </c>
      <c r="I717" s="48" t="s">
        <v>41</v>
      </c>
      <c r="J717" s="48" t="s">
        <v>41</v>
      </c>
      <c r="K717" s="48" t="s">
        <v>41</v>
      </c>
      <c r="L717" s="25">
        <f t="shared" ref="L717:R717" si="120">60+($C717-90)/2-15+6.5</f>
        <v>141.5</v>
      </c>
      <c r="M717" s="25">
        <f t="shared" si="120"/>
        <v>141.5</v>
      </c>
      <c r="N717" s="25">
        <f t="shared" si="120"/>
        <v>141.5</v>
      </c>
      <c r="O717" s="25">
        <f t="shared" si="120"/>
        <v>141.5</v>
      </c>
      <c r="P717" s="25">
        <f t="shared" si="120"/>
        <v>141.5</v>
      </c>
      <c r="Q717" s="25">
        <f t="shared" si="120"/>
        <v>141.5</v>
      </c>
      <c r="R717" s="25">
        <f t="shared" si="120"/>
        <v>141.5</v>
      </c>
    </row>
    <row r="718" spans="3:20" x14ac:dyDescent="0.4">
      <c r="C718" s="15"/>
      <c r="D718" s="32"/>
      <c r="E718" s="29"/>
      <c r="F718" s="29"/>
      <c r="G718" s="29"/>
      <c r="H718" s="29"/>
      <c r="I718" s="29"/>
      <c r="J718" s="29"/>
      <c r="K718" s="29"/>
      <c r="L718" s="10">
        <f t="shared" ref="L718:R718" si="121">60+($C717-90)/2</f>
        <v>150</v>
      </c>
      <c r="M718" s="10">
        <f t="shared" si="121"/>
        <v>150</v>
      </c>
      <c r="N718" s="10">
        <f t="shared" si="121"/>
        <v>150</v>
      </c>
      <c r="O718" s="10">
        <f t="shared" si="121"/>
        <v>150</v>
      </c>
      <c r="P718" s="10">
        <f t="shared" si="121"/>
        <v>150</v>
      </c>
      <c r="Q718" s="10">
        <f t="shared" si="121"/>
        <v>150</v>
      </c>
      <c r="R718" s="10">
        <f t="shared" si="121"/>
        <v>150</v>
      </c>
      <c r="T718" s="61"/>
    </row>
    <row r="719" spans="3:20" x14ac:dyDescent="0.4">
      <c r="C719" s="22">
        <v>300</v>
      </c>
      <c r="D719" s="23">
        <f>R719-(P$695/2)</f>
        <v>132</v>
      </c>
      <c r="E719" s="64" t="s">
        <v>41</v>
      </c>
      <c r="F719" s="48" t="s">
        <v>41</v>
      </c>
      <c r="G719" s="48" t="s">
        <v>41</v>
      </c>
      <c r="H719" s="48" t="s">
        <v>41</v>
      </c>
      <c r="I719" s="48" t="s">
        <v>41</v>
      </c>
      <c r="J719" s="48" t="s">
        <v>41</v>
      </c>
      <c r="K719" s="48" t="s">
        <v>41</v>
      </c>
      <c r="L719" s="48" t="s">
        <v>41</v>
      </c>
      <c r="M719" s="25">
        <f t="shared" ref="M719:R719" si="122">60+($C719-90)/2-15+6.5</f>
        <v>156.5</v>
      </c>
      <c r="N719" s="25">
        <f t="shared" si="122"/>
        <v>156.5</v>
      </c>
      <c r="O719" s="25">
        <f t="shared" si="122"/>
        <v>156.5</v>
      </c>
      <c r="P719" s="25">
        <f t="shared" si="122"/>
        <v>156.5</v>
      </c>
      <c r="Q719" s="25">
        <f t="shared" si="122"/>
        <v>156.5</v>
      </c>
      <c r="R719" s="25">
        <f t="shared" si="122"/>
        <v>156.5</v>
      </c>
    </row>
    <row r="720" spans="3:20" x14ac:dyDescent="0.4">
      <c r="C720" s="22"/>
      <c r="D720" s="32"/>
      <c r="E720" s="27"/>
      <c r="F720" s="29"/>
      <c r="G720" s="29"/>
      <c r="H720" s="29"/>
      <c r="I720" s="29"/>
      <c r="J720" s="29"/>
      <c r="K720" s="29"/>
      <c r="L720" s="29"/>
      <c r="M720" s="10">
        <f t="shared" ref="M720:R720" si="123">60+($C719-90)/2</f>
        <v>165</v>
      </c>
      <c r="N720" s="10">
        <f t="shared" si="123"/>
        <v>165</v>
      </c>
      <c r="O720" s="10">
        <f t="shared" si="123"/>
        <v>165</v>
      </c>
      <c r="P720" s="10">
        <f t="shared" si="123"/>
        <v>165</v>
      </c>
      <c r="Q720" s="10">
        <f t="shared" si="123"/>
        <v>165</v>
      </c>
      <c r="R720" s="10">
        <f t="shared" si="123"/>
        <v>165</v>
      </c>
      <c r="T720" s="61"/>
    </row>
    <row r="721" spans="3:20" x14ac:dyDescent="0.4">
      <c r="C721" s="17">
        <v>330</v>
      </c>
      <c r="D721" s="23">
        <f>R721-(P$695/2)</f>
        <v>147</v>
      </c>
      <c r="E721" s="48" t="s">
        <v>41</v>
      </c>
      <c r="F721" s="48" t="s">
        <v>41</v>
      </c>
      <c r="G721" s="48" t="s">
        <v>41</v>
      </c>
      <c r="H721" s="48" t="s">
        <v>41</v>
      </c>
      <c r="I721" s="48" t="s">
        <v>41</v>
      </c>
      <c r="J721" s="48" t="s">
        <v>41</v>
      </c>
      <c r="K721" s="48" t="s">
        <v>41</v>
      </c>
      <c r="L721" s="48" t="s">
        <v>41</v>
      </c>
      <c r="M721" s="48" t="s">
        <v>41</v>
      </c>
      <c r="N721" s="25">
        <f t="shared" ref="N721:R721" si="124">60+($C721-90)/2-15+6.5</f>
        <v>171.5</v>
      </c>
      <c r="O721" s="25">
        <f t="shared" si="124"/>
        <v>171.5</v>
      </c>
      <c r="P721" s="25">
        <f t="shared" si="124"/>
        <v>171.5</v>
      </c>
      <c r="Q721" s="25">
        <f t="shared" si="124"/>
        <v>171.5</v>
      </c>
      <c r="R721" s="25">
        <f t="shared" si="124"/>
        <v>171.5</v>
      </c>
    </row>
    <row r="722" spans="3:20" x14ac:dyDescent="0.4">
      <c r="C722" s="15"/>
      <c r="D722" s="32"/>
      <c r="E722" s="29"/>
      <c r="F722" s="29"/>
      <c r="G722" s="29"/>
      <c r="H722" s="29"/>
      <c r="I722" s="29"/>
      <c r="J722" s="29"/>
      <c r="K722" s="29"/>
      <c r="L722" s="29"/>
      <c r="M722" s="29"/>
      <c r="N722" s="10">
        <f t="shared" ref="N722:R722" si="125">60+($C721-90)/2</f>
        <v>180</v>
      </c>
      <c r="O722" s="10">
        <f t="shared" si="125"/>
        <v>180</v>
      </c>
      <c r="P722" s="10">
        <f t="shared" si="125"/>
        <v>180</v>
      </c>
      <c r="Q722" s="10">
        <f t="shared" si="125"/>
        <v>180</v>
      </c>
      <c r="R722" s="10">
        <f t="shared" si="125"/>
        <v>180</v>
      </c>
      <c r="T722" s="61"/>
    </row>
    <row r="723" spans="3:20" x14ac:dyDescent="0.4">
      <c r="C723" s="22">
        <v>360</v>
      </c>
      <c r="D723" s="23">
        <f>R723-(P$695/2)</f>
        <v>162</v>
      </c>
      <c r="E723" s="64" t="s">
        <v>41</v>
      </c>
      <c r="F723" s="48" t="s">
        <v>41</v>
      </c>
      <c r="G723" s="48" t="s">
        <v>41</v>
      </c>
      <c r="H723" s="48" t="s">
        <v>41</v>
      </c>
      <c r="I723" s="48" t="s">
        <v>41</v>
      </c>
      <c r="J723" s="48" t="s">
        <v>41</v>
      </c>
      <c r="K723" s="48" t="s">
        <v>41</v>
      </c>
      <c r="L723" s="48" t="s">
        <v>41</v>
      </c>
      <c r="M723" s="48" t="s">
        <v>41</v>
      </c>
      <c r="N723" s="48" t="s">
        <v>41</v>
      </c>
      <c r="O723" s="25">
        <f t="shared" ref="O723:R723" si="126">60+($C723-90)/2-15+6.5</f>
        <v>186.5</v>
      </c>
      <c r="P723" s="25">
        <f t="shared" si="126"/>
        <v>186.5</v>
      </c>
      <c r="Q723" s="25">
        <f t="shared" si="126"/>
        <v>186.5</v>
      </c>
      <c r="R723" s="25">
        <f t="shared" si="126"/>
        <v>186.5</v>
      </c>
    </row>
    <row r="724" spans="3:20" x14ac:dyDescent="0.4">
      <c r="C724" s="22"/>
      <c r="D724" s="32"/>
      <c r="E724" s="27"/>
      <c r="F724" s="29"/>
      <c r="G724" s="29"/>
      <c r="H724" s="29"/>
      <c r="I724" s="29"/>
      <c r="J724" s="29"/>
      <c r="K724" s="29"/>
      <c r="L724" s="29"/>
      <c r="M724" s="29"/>
      <c r="N724" s="29"/>
      <c r="O724" s="10">
        <f t="shared" ref="O724:R724" si="127">60+($C723-90)/2</f>
        <v>195</v>
      </c>
      <c r="P724" s="10">
        <f t="shared" si="127"/>
        <v>195</v>
      </c>
      <c r="Q724" s="10">
        <f t="shared" si="127"/>
        <v>195</v>
      </c>
      <c r="R724" s="10">
        <f t="shared" si="127"/>
        <v>195</v>
      </c>
      <c r="T724" s="61"/>
    </row>
    <row r="725" spans="3:20" x14ac:dyDescent="0.4">
      <c r="C725" s="17">
        <v>390</v>
      </c>
      <c r="D725" s="23">
        <f>R725-(P$695/2)</f>
        <v>177</v>
      </c>
      <c r="E725" s="48" t="s">
        <v>41</v>
      </c>
      <c r="F725" s="48" t="s">
        <v>41</v>
      </c>
      <c r="G725" s="48" t="s">
        <v>41</v>
      </c>
      <c r="H725" s="48" t="s">
        <v>41</v>
      </c>
      <c r="I725" s="48" t="s">
        <v>41</v>
      </c>
      <c r="J725" s="48" t="s">
        <v>41</v>
      </c>
      <c r="K725" s="48" t="s">
        <v>41</v>
      </c>
      <c r="L725" s="48" t="s">
        <v>41</v>
      </c>
      <c r="M725" s="48" t="s">
        <v>41</v>
      </c>
      <c r="N725" s="48" t="s">
        <v>41</v>
      </c>
      <c r="O725" s="48" t="s">
        <v>41</v>
      </c>
      <c r="P725" s="25">
        <f t="shared" ref="P725:R725" si="128">60+($C725-90)/2-15+6.5</f>
        <v>201.5</v>
      </c>
      <c r="Q725" s="25">
        <f t="shared" si="128"/>
        <v>201.5</v>
      </c>
      <c r="R725" s="25">
        <f t="shared" si="128"/>
        <v>201.5</v>
      </c>
    </row>
    <row r="726" spans="3:20" x14ac:dyDescent="0.4">
      <c r="C726" s="15"/>
      <c r="D726" s="32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10">
        <f t="shared" ref="P726:R726" si="129">60+($C725-90)/2</f>
        <v>210</v>
      </c>
      <c r="Q726" s="10">
        <f t="shared" si="129"/>
        <v>210</v>
      </c>
      <c r="R726" s="10">
        <f t="shared" si="129"/>
        <v>210</v>
      </c>
      <c r="T726" s="61"/>
    </row>
    <row r="727" spans="3:20" x14ac:dyDescent="0.4">
      <c r="C727" s="22">
        <v>420</v>
      </c>
      <c r="D727" s="23">
        <f>R727-(P$695/2)</f>
        <v>192</v>
      </c>
      <c r="E727" s="64" t="s">
        <v>41</v>
      </c>
      <c r="F727" s="48" t="s">
        <v>41</v>
      </c>
      <c r="G727" s="48" t="s">
        <v>41</v>
      </c>
      <c r="H727" s="48" t="s">
        <v>41</v>
      </c>
      <c r="I727" s="48" t="s">
        <v>41</v>
      </c>
      <c r="J727" s="48" t="s">
        <v>41</v>
      </c>
      <c r="K727" s="48" t="s">
        <v>41</v>
      </c>
      <c r="L727" s="48" t="s">
        <v>41</v>
      </c>
      <c r="M727" s="48" t="s">
        <v>41</v>
      </c>
      <c r="N727" s="48" t="s">
        <v>41</v>
      </c>
      <c r="O727" s="48" t="s">
        <v>41</v>
      </c>
      <c r="P727" s="48" t="s">
        <v>41</v>
      </c>
      <c r="Q727" s="25">
        <f t="shared" ref="Q727:R727" si="130">60+($C727-90)/2-15+6.5</f>
        <v>216.5</v>
      </c>
      <c r="R727" s="25">
        <f t="shared" si="130"/>
        <v>216.5</v>
      </c>
    </row>
    <row r="728" spans="3:20" x14ac:dyDescent="0.4">
      <c r="C728" s="22"/>
      <c r="D728" s="32"/>
      <c r="E728" s="27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10">
        <f t="shared" ref="Q728:R728" si="131">60+($C727-90)/2</f>
        <v>225</v>
      </c>
      <c r="R728" s="10">
        <f t="shared" si="131"/>
        <v>225</v>
      </c>
      <c r="T728" s="61"/>
    </row>
    <row r="729" spans="3:20" x14ac:dyDescent="0.4">
      <c r="C729" s="17">
        <v>450</v>
      </c>
      <c r="D729" s="23">
        <f>R729-(P$695/2)</f>
        <v>207</v>
      </c>
      <c r="E729" s="48" t="s">
        <v>41</v>
      </c>
      <c r="F729" s="48" t="s">
        <v>41</v>
      </c>
      <c r="G729" s="48" t="s">
        <v>41</v>
      </c>
      <c r="H729" s="48" t="s">
        <v>41</v>
      </c>
      <c r="I729" s="48" t="s">
        <v>41</v>
      </c>
      <c r="J729" s="48" t="s">
        <v>41</v>
      </c>
      <c r="K729" s="48" t="s">
        <v>41</v>
      </c>
      <c r="L729" s="48" t="s">
        <v>41</v>
      </c>
      <c r="M729" s="48" t="s">
        <v>41</v>
      </c>
      <c r="N729" s="48" t="s">
        <v>41</v>
      </c>
      <c r="O729" s="48" t="s">
        <v>41</v>
      </c>
      <c r="P729" s="48" t="s">
        <v>41</v>
      </c>
      <c r="Q729" s="48" t="s">
        <v>41</v>
      </c>
      <c r="R729" s="25">
        <f>60+($C729-90)/2-15+6.5</f>
        <v>231.5</v>
      </c>
    </row>
    <row r="730" spans="3:20" x14ac:dyDescent="0.4">
      <c r="C730" s="15"/>
      <c r="D730" s="32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11">
        <f>60+($C729-90)/2</f>
        <v>240</v>
      </c>
      <c r="T730" s="61"/>
    </row>
    <row r="732" spans="3:20" x14ac:dyDescent="0.4">
      <c r="D732" s="1" t="s">
        <v>81</v>
      </c>
      <c r="F732" s="1" t="s">
        <v>173</v>
      </c>
      <c r="L732" s="1" t="s">
        <v>27</v>
      </c>
      <c r="P732" s="1" t="s">
        <v>28</v>
      </c>
    </row>
    <row r="733" spans="3:20" x14ac:dyDescent="0.4">
      <c r="D733" s="1" t="s">
        <v>86</v>
      </c>
      <c r="F733" s="1" t="s">
        <v>87</v>
      </c>
      <c r="L733" s="1" t="s">
        <v>88</v>
      </c>
      <c r="M733" s="1">
        <v>24.5</v>
      </c>
      <c r="P733" s="1" t="s">
        <v>32</v>
      </c>
    </row>
    <row r="734" spans="3:20" x14ac:dyDescent="0.4">
      <c r="D734" s="1" t="s">
        <v>82</v>
      </c>
      <c r="F734" s="1" t="s">
        <v>89</v>
      </c>
      <c r="L734" s="1" t="s">
        <v>90</v>
      </c>
      <c r="M734" s="1">
        <v>18</v>
      </c>
      <c r="P734" s="1" t="s">
        <v>33</v>
      </c>
    </row>
    <row r="735" spans="3:20" x14ac:dyDescent="0.4">
      <c r="D735" s="1" t="s">
        <v>50</v>
      </c>
      <c r="F735" s="1" t="s">
        <v>76</v>
      </c>
    </row>
    <row r="736" spans="3:20" x14ac:dyDescent="0.4">
      <c r="D736" s="1" t="s">
        <v>77</v>
      </c>
      <c r="F736" s="1">
        <v>-240</v>
      </c>
      <c r="H736" s="1" t="s">
        <v>78</v>
      </c>
    </row>
    <row r="739" spans="2:2" ht="16.5" x14ac:dyDescent="0.4">
      <c r="B739" s="68" t="s">
        <v>150</v>
      </c>
    </row>
    <row r="740" spans="2:2" ht="16.5" x14ac:dyDescent="0.4">
      <c r="B740" s="68" t="s">
        <v>153</v>
      </c>
    </row>
    <row r="766" spans="3:6" x14ac:dyDescent="0.4">
      <c r="C766" s="7"/>
      <c r="D766" s="7" t="s">
        <v>91</v>
      </c>
      <c r="E766" s="7" t="s">
        <v>92</v>
      </c>
      <c r="F766" s="7" t="s">
        <v>93</v>
      </c>
    </row>
    <row r="767" spans="3:6" x14ac:dyDescent="0.4">
      <c r="C767" s="7" t="s">
        <v>94</v>
      </c>
      <c r="D767" s="7">
        <v>22</v>
      </c>
      <c r="E767" s="7">
        <v>30</v>
      </c>
      <c r="F767" s="7">
        <v>15</v>
      </c>
    </row>
    <row r="768" spans="3:6" x14ac:dyDescent="0.4">
      <c r="C768" s="7" t="s">
        <v>95</v>
      </c>
      <c r="D768" s="7">
        <v>15</v>
      </c>
      <c r="E768" s="7">
        <v>70</v>
      </c>
      <c r="F768" s="7">
        <v>15</v>
      </c>
    </row>
    <row r="772" spans="2:2" ht="16.5" x14ac:dyDescent="0.4">
      <c r="B772" s="68" t="s">
        <v>154</v>
      </c>
    </row>
    <row r="798" spans="3:6" x14ac:dyDescent="0.4">
      <c r="C798" s="7"/>
      <c r="D798" s="7" t="s">
        <v>91</v>
      </c>
      <c r="E798" s="7" t="s">
        <v>92</v>
      </c>
      <c r="F798" s="7" t="s">
        <v>93</v>
      </c>
    </row>
    <row r="799" spans="3:6" x14ac:dyDescent="0.4">
      <c r="C799" s="7" t="s">
        <v>94</v>
      </c>
      <c r="D799" s="7">
        <v>22</v>
      </c>
      <c r="E799" s="7">
        <v>30</v>
      </c>
      <c r="F799" s="7">
        <v>15</v>
      </c>
    </row>
    <row r="805" spans="2:2" ht="16.5" x14ac:dyDescent="0.4">
      <c r="B805" s="68" t="s">
        <v>156</v>
      </c>
    </row>
    <row r="829" spans="2:2" ht="16.5" x14ac:dyDescent="0.4">
      <c r="B829" s="68" t="s">
        <v>155</v>
      </c>
    </row>
    <row r="855" spans="2:6" x14ac:dyDescent="0.4">
      <c r="C855" s="7"/>
      <c r="D855" s="7" t="s">
        <v>91</v>
      </c>
      <c r="E855" s="7" t="s">
        <v>93</v>
      </c>
      <c r="F855" s="7" t="s">
        <v>96</v>
      </c>
    </row>
    <row r="856" spans="2:6" x14ac:dyDescent="0.4">
      <c r="C856" s="7" t="s">
        <v>97</v>
      </c>
      <c r="D856" s="7">
        <v>15</v>
      </c>
      <c r="E856" s="7">
        <v>10</v>
      </c>
      <c r="F856" s="7">
        <v>5</v>
      </c>
    </row>
    <row r="857" spans="2:6" x14ac:dyDescent="0.4">
      <c r="C857" s="7" t="s">
        <v>98</v>
      </c>
      <c r="D857" s="7">
        <v>15</v>
      </c>
      <c r="E857" s="7">
        <v>0</v>
      </c>
      <c r="F857" s="7">
        <v>0</v>
      </c>
    </row>
    <row r="858" spans="2:6" x14ac:dyDescent="0.4">
      <c r="C858" s="7" t="s">
        <v>99</v>
      </c>
      <c r="D858" s="7">
        <v>15</v>
      </c>
      <c r="E858" s="7">
        <v>0</v>
      </c>
      <c r="F858" s="7">
        <v>0</v>
      </c>
    </row>
    <row r="859" spans="2:6" x14ac:dyDescent="0.4">
      <c r="C859" s="7" t="s">
        <v>100</v>
      </c>
      <c r="D859" s="7">
        <v>15</v>
      </c>
      <c r="E859" s="7">
        <v>0</v>
      </c>
      <c r="F859" s="7">
        <v>0</v>
      </c>
    </row>
    <row r="863" spans="2:6" ht="16.5" x14ac:dyDescent="0.4">
      <c r="B863" s="68" t="s">
        <v>174</v>
      </c>
    </row>
    <row r="887" spans="2:2" ht="16.5" x14ac:dyDescent="0.4">
      <c r="B887" s="68" t="s">
        <v>163</v>
      </c>
    </row>
    <row r="919" spans="2:2" ht="16.5" x14ac:dyDescent="0.4">
      <c r="B919" s="68" t="s">
        <v>175</v>
      </c>
    </row>
    <row r="920" spans="2:2" ht="16.5" x14ac:dyDescent="0.4">
      <c r="B920" s="68" t="s">
        <v>176</v>
      </c>
    </row>
    <row r="961" spans="2:2" ht="16.5" x14ac:dyDescent="0.4">
      <c r="B961" s="68" t="s">
        <v>158</v>
      </c>
    </row>
    <row r="962" spans="2:2" ht="16.5" x14ac:dyDescent="0.4">
      <c r="B962" s="68" t="s">
        <v>157</v>
      </c>
    </row>
    <row r="988" spans="3:11" x14ac:dyDescent="0.4">
      <c r="C988" s="9"/>
      <c r="D988" s="9" t="s">
        <v>101</v>
      </c>
      <c r="E988" s="70" t="s">
        <v>102</v>
      </c>
      <c r="F988" s="71"/>
      <c r="G988" s="72"/>
      <c r="H988" s="9" t="s">
        <v>103</v>
      </c>
      <c r="I988" s="9" t="s">
        <v>104</v>
      </c>
      <c r="J988" s="9" t="s">
        <v>105</v>
      </c>
    </row>
    <row r="989" spans="3:11" x14ac:dyDescent="0.4">
      <c r="C989" s="10"/>
      <c r="D989" s="10"/>
      <c r="E989" s="9" t="s">
        <v>92</v>
      </c>
      <c r="F989" s="9" t="s">
        <v>106</v>
      </c>
      <c r="G989" s="9" t="s">
        <v>107</v>
      </c>
      <c r="H989" s="10"/>
      <c r="I989" s="10"/>
      <c r="J989" s="10"/>
    </row>
    <row r="990" spans="3:11" x14ac:dyDescent="0.4">
      <c r="C990" s="7" t="s">
        <v>108</v>
      </c>
      <c r="D990" s="7">
        <v>400</v>
      </c>
      <c r="E990" s="7">
        <v>30</v>
      </c>
      <c r="F990" s="7">
        <v>15</v>
      </c>
      <c r="G990" s="7">
        <v>50</v>
      </c>
      <c r="H990" s="7">
        <v>20</v>
      </c>
      <c r="I990" s="7">
        <v>12</v>
      </c>
      <c r="J990" s="7">
        <v>-215</v>
      </c>
      <c r="K990" s="1" t="s">
        <v>109</v>
      </c>
    </row>
    <row r="991" spans="3:11" x14ac:dyDescent="0.4">
      <c r="C991" s="7" t="s">
        <v>110</v>
      </c>
      <c r="D991" s="7">
        <v>430</v>
      </c>
      <c r="E991" s="7">
        <v>30</v>
      </c>
      <c r="F991" s="7">
        <v>15</v>
      </c>
      <c r="G991" s="7">
        <v>70</v>
      </c>
      <c r="H991" s="7">
        <v>20</v>
      </c>
      <c r="I991" s="7">
        <v>12</v>
      </c>
      <c r="J991" s="7">
        <v>-230</v>
      </c>
    </row>
    <row r="993" spans="2:2" ht="16.5" x14ac:dyDescent="0.4">
      <c r="B993" s="68" t="s">
        <v>159</v>
      </c>
    </row>
    <row r="994" spans="2:2" ht="16.5" x14ac:dyDescent="0.4">
      <c r="B994" s="68" t="s">
        <v>160</v>
      </c>
    </row>
    <row r="1020" spans="3:12" x14ac:dyDescent="0.4">
      <c r="C1020" s="17"/>
      <c r="D1020" s="14"/>
      <c r="E1020" s="9" t="s">
        <v>101</v>
      </c>
      <c r="F1020" s="7" t="s">
        <v>102</v>
      </c>
      <c r="G1020" s="7"/>
      <c r="H1020" s="7"/>
      <c r="I1020" s="9" t="s">
        <v>111</v>
      </c>
      <c r="J1020" s="9" t="s">
        <v>104</v>
      </c>
      <c r="K1020" s="9" t="s">
        <v>105</v>
      </c>
    </row>
    <row r="1021" spans="3:12" x14ac:dyDescent="0.4">
      <c r="C1021" s="15"/>
      <c r="D1021" s="16"/>
      <c r="E1021" s="10"/>
      <c r="F1021" s="9" t="s">
        <v>92</v>
      </c>
      <c r="G1021" s="9" t="s">
        <v>106</v>
      </c>
      <c r="H1021" s="9" t="s">
        <v>61</v>
      </c>
      <c r="I1021" s="10"/>
      <c r="J1021" s="10"/>
      <c r="K1021" s="10"/>
    </row>
    <row r="1022" spans="3:12" x14ac:dyDescent="0.4">
      <c r="C1022" s="2" t="s">
        <v>112</v>
      </c>
      <c r="D1022" s="3"/>
      <c r="E1022" s="7">
        <v>330</v>
      </c>
      <c r="F1022" s="7">
        <v>15</v>
      </c>
      <c r="G1022" s="7">
        <v>15</v>
      </c>
      <c r="H1022" s="7">
        <v>0</v>
      </c>
      <c r="I1022" s="7">
        <v>15</v>
      </c>
      <c r="J1022" s="7">
        <v>12</v>
      </c>
      <c r="K1022" s="7">
        <v>-545</v>
      </c>
      <c r="L1022" s="1" t="s">
        <v>109</v>
      </c>
    </row>
    <row r="1023" spans="3:12" x14ac:dyDescent="0.4">
      <c r="C1023" s="2" t="s">
        <v>113</v>
      </c>
      <c r="D1023" s="3"/>
      <c r="E1023" s="7">
        <v>400</v>
      </c>
      <c r="F1023" s="7">
        <v>15</v>
      </c>
      <c r="G1023" s="7">
        <v>15</v>
      </c>
      <c r="H1023" s="7">
        <v>0</v>
      </c>
      <c r="I1023" s="7">
        <v>15</v>
      </c>
      <c r="J1023" s="7">
        <v>12</v>
      </c>
      <c r="K1023" s="7">
        <v>-615</v>
      </c>
    </row>
    <row r="1024" spans="3:12" x14ac:dyDescent="0.4">
      <c r="C1024" s="2" t="s">
        <v>114</v>
      </c>
      <c r="D1024" s="3"/>
      <c r="E1024" s="7">
        <v>330</v>
      </c>
      <c r="F1024" s="7">
        <v>15</v>
      </c>
      <c r="G1024" s="7">
        <v>15</v>
      </c>
      <c r="H1024" s="7">
        <v>7.5</v>
      </c>
      <c r="I1024" s="7">
        <v>15</v>
      </c>
      <c r="J1024" s="7">
        <v>12</v>
      </c>
      <c r="K1024" s="7">
        <v>-545</v>
      </c>
    </row>
    <row r="1025" spans="2:11" x14ac:dyDescent="0.4">
      <c r="C1025" s="2" t="s">
        <v>114</v>
      </c>
      <c r="D1025" s="3"/>
      <c r="E1025" s="7">
        <v>400</v>
      </c>
      <c r="F1025" s="7">
        <v>15</v>
      </c>
      <c r="G1025" s="7">
        <v>15</v>
      </c>
      <c r="H1025" s="7">
        <v>7.5</v>
      </c>
      <c r="I1025" s="7">
        <v>15</v>
      </c>
      <c r="J1025" s="7">
        <v>12</v>
      </c>
      <c r="K1025" s="7">
        <v>-615</v>
      </c>
    </row>
    <row r="1028" spans="2:11" ht="16.5" x14ac:dyDescent="0.4">
      <c r="B1028" s="68" t="s">
        <v>169</v>
      </c>
    </row>
    <row r="1029" spans="2:11" ht="16.5" x14ac:dyDescent="0.4">
      <c r="B1029" s="68" t="s">
        <v>164</v>
      </c>
    </row>
    <row r="1030" spans="2:11" ht="16.5" x14ac:dyDescent="0.4">
      <c r="B1030" s="68"/>
    </row>
    <row r="1031" spans="2:11" ht="16.5" x14ac:dyDescent="0.4">
      <c r="B1031" s="68"/>
    </row>
    <row r="1032" spans="2:11" ht="16.5" x14ac:dyDescent="0.4">
      <c r="B1032" s="68"/>
    </row>
    <row r="1033" spans="2:11" ht="16.5" x14ac:dyDescent="0.4">
      <c r="B1033" s="68"/>
    </row>
    <row r="1034" spans="2:11" ht="16.5" x14ac:dyDescent="0.4">
      <c r="B1034" s="68"/>
    </row>
    <row r="1035" spans="2:11" ht="16.5" x14ac:dyDescent="0.4">
      <c r="B1035" s="68"/>
    </row>
    <row r="1036" spans="2:11" ht="16.5" x14ac:dyDescent="0.4">
      <c r="B1036" s="68"/>
    </row>
    <row r="1037" spans="2:11" ht="16.5" x14ac:dyDescent="0.4">
      <c r="B1037" s="68"/>
    </row>
    <row r="1038" spans="2:11" ht="16.5" x14ac:dyDescent="0.4">
      <c r="B1038" s="68"/>
    </row>
    <row r="1039" spans="2:11" ht="16.5" x14ac:dyDescent="0.4">
      <c r="B1039" s="68"/>
    </row>
    <row r="1040" spans="2:11" ht="16.5" x14ac:dyDescent="0.4">
      <c r="B1040" s="68"/>
    </row>
    <row r="1041" spans="2:3" ht="16.5" x14ac:dyDescent="0.4">
      <c r="B1041" s="68"/>
    </row>
    <row r="1042" spans="2:3" ht="16.5" x14ac:dyDescent="0.4">
      <c r="B1042" s="68"/>
    </row>
    <row r="1052" spans="2:3" x14ac:dyDescent="0.4">
      <c r="C1052" s="1" t="s">
        <v>117</v>
      </c>
    </row>
    <row r="1053" spans="2:3" x14ac:dyDescent="0.4">
      <c r="C1053" s="1" t="s">
        <v>116</v>
      </c>
    </row>
    <row r="1055" spans="2:3" ht="16.5" x14ac:dyDescent="0.4">
      <c r="B1055" s="68" t="s">
        <v>165</v>
      </c>
    </row>
    <row r="1056" spans="2:3" ht="16.5" x14ac:dyDescent="0.4">
      <c r="B1056" s="68"/>
    </row>
    <row r="1057" spans="2:2" ht="16.5" x14ac:dyDescent="0.4">
      <c r="B1057" s="68"/>
    </row>
    <row r="1058" spans="2:2" ht="16.5" x14ac:dyDescent="0.4">
      <c r="B1058" s="68"/>
    </row>
    <row r="1059" spans="2:2" ht="16.5" x14ac:dyDescent="0.4">
      <c r="B1059" s="68"/>
    </row>
    <row r="1060" spans="2:2" ht="16.5" x14ac:dyDescent="0.4">
      <c r="B1060" s="68"/>
    </row>
    <row r="1061" spans="2:2" ht="16.5" x14ac:dyDescent="0.4">
      <c r="B1061" s="68"/>
    </row>
    <row r="1062" spans="2:2" ht="16.5" x14ac:dyDescent="0.4">
      <c r="B1062" s="68"/>
    </row>
    <row r="1063" spans="2:2" ht="16.5" x14ac:dyDescent="0.4">
      <c r="B1063" s="68"/>
    </row>
    <row r="1064" spans="2:2" ht="16.5" x14ac:dyDescent="0.4">
      <c r="B1064" s="68"/>
    </row>
    <row r="1065" spans="2:2" ht="16.5" x14ac:dyDescent="0.4">
      <c r="B1065" s="68"/>
    </row>
    <row r="1066" spans="2:2" ht="16.5" x14ac:dyDescent="0.4">
      <c r="B1066" s="68"/>
    </row>
    <row r="1071" spans="2:2" ht="16.5" x14ac:dyDescent="0.4">
      <c r="B1071" s="68"/>
    </row>
    <row r="1078" spans="3:3" x14ac:dyDescent="0.4">
      <c r="C1078" s="1" t="s">
        <v>179</v>
      </c>
    </row>
    <row r="1091" spans="2:2" ht="16.5" x14ac:dyDescent="0.4">
      <c r="B1091" s="68" t="s">
        <v>177</v>
      </c>
    </row>
    <row r="1092" spans="2:2" ht="16.5" x14ac:dyDescent="0.4">
      <c r="B1092" s="68" t="s">
        <v>178</v>
      </c>
    </row>
    <row r="1136" spans="1:1" ht="16.5" x14ac:dyDescent="0.4">
      <c r="A1136" s="68" t="s">
        <v>124</v>
      </c>
    </row>
    <row r="1138" spans="2:2" ht="16.5" x14ac:dyDescent="0.4">
      <c r="B1138" s="68" t="s">
        <v>161</v>
      </c>
    </row>
    <row r="1139" spans="2:2" ht="16.5" x14ac:dyDescent="0.4">
      <c r="B1139" s="68" t="s">
        <v>162</v>
      </c>
    </row>
    <row r="1166" spans="3:8" x14ac:dyDescent="0.4">
      <c r="C1166" s="7"/>
      <c r="D1166" s="7" t="s">
        <v>91</v>
      </c>
      <c r="E1166" s="7" t="s">
        <v>92</v>
      </c>
      <c r="F1166" s="7" t="s">
        <v>24</v>
      </c>
      <c r="G1166" s="7" t="s">
        <v>61</v>
      </c>
      <c r="H1166" s="7" t="s">
        <v>125</v>
      </c>
    </row>
    <row r="1167" spans="3:8" x14ac:dyDescent="0.4">
      <c r="C1167" s="7" t="s">
        <v>126</v>
      </c>
      <c r="D1167" s="7">
        <v>60</v>
      </c>
      <c r="E1167" s="7">
        <v>30</v>
      </c>
      <c r="F1167" s="7">
        <v>30</v>
      </c>
      <c r="G1167" s="7"/>
      <c r="H1167" s="7">
        <v>0</v>
      </c>
    </row>
    <row r="1168" spans="3:8" x14ac:dyDescent="0.4">
      <c r="C1168" s="7" t="s">
        <v>127</v>
      </c>
      <c r="D1168" s="7">
        <v>45</v>
      </c>
      <c r="E1168" s="7">
        <v>30</v>
      </c>
      <c r="F1168" s="7">
        <v>30</v>
      </c>
      <c r="G1168" s="7"/>
      <c r="H1168" s="7">
        <v>0</v>
      </c>
    </row>
    <row r="1169" spans="2:8" x14ac:dyDescent="0.4">
      <c r="C1169" s="7" t="s">
        <v>128</v>
      </c>
      <c r="D1169" s="7">
        <v>60</v>
      </c>
      <c r="E1169" s="7">
        <v>30</v>
      </c>
      <c r="F1169" s="7">
        <v>58</v>
      </c>
      <c r="G1169" s="7">
        <v>14</v>
      </c>
      <c r="H1169" s="7">
        <v>0</v>
      </c>
    </row>
    <row r="1170" spans="2:8" x14ac:dyDescent="0.4">
      <c r="C1170" s="7" t="s">
        <v>129</v>
      </c>
      <c r="D1170" s="7">
        <v>45</v>
      </c>
      <c r="E1170" s="7">
        <v>30</v>
      </c>
      <c r="F1170" s="7">
        <v>58</v>
      </c>
      <c r="G1170" s="7">
        <v>14</v>
      </c>
      <c r="H1170" s="7">
        <v>0</v>
      </c>
    </row>
    <row r="1171" spans="2:8" x14ac:dyDescent="0.4">
      <c r="C1171" s="7" t="s">
        <v>130</v>
      </c>
      <c r="D1171" s="7">
        <v>60</v>
      </c>
      <c r="E1171" s="7">
        <v>30</v>
      </c>
      <c r="F1171" s="7">
        <v>86</v>
      </c>
      <c r="G1171" s="7"/>
      <c r="H1171" s="7">
        <v>0</v>
      </c>
    </row>
    <row r="1172" spans="2:8" x14ac:dyDescent="0.4">
      <c r="C1172" s="7" t="s">
        <v>131</v>
      </c>
      <c r="D1172" s="7">
        <v>45</v>
      </c>
      <c r="E1172" s="7">
        <v>30</v>
      </c>
      <c r="F1172" s="7">
        <v>86</v>
      </c>
      <c r="G1172" s="7"/>
      <c r="H1172" s="7">
        <v>0</v>
      </c>
    </row>
    <row r="1173" spans="2:8" x14ac:dyDescent="0.4">
      <c r="C1173" s="7" t="s">
        <v>132</v>
      </c>
      <c r="D1173" s="7">
        <v>30</v>
      </c>
      <c r="E1173" s="7">
        <v>30</v>
      </c>
      <c r="F1173" s="7">
        <v>30</v>
      </c>
      <c r="G1173" s="7"/>
      <c r="H1173" s="7">
        <v>0</v>
      </c>
    </row>
    <row r="1176" spans="2:8" ht="16.5" x14ac:dyDescent="0.4">
      <c r="B1176" s="68" t="s">
        <v>168</v>
      </c>
    </row>
    <row r="1202" spans="1:4" x14ac:dyDescent="0.4">
      <c r="C1202" s="7"/>
      <c r="D1202" s="7" t="s">
        <v>133</v>
      </c>
    </row>
    <row r="1203" spans="1:4" x14ac:dyDescent="0.4">
      <c r="C1203" s="7" t="s">
        <v>134</v>
      </c>
      <c r="D1203" s="7">
        <v>6</v>
      </c>
    </row>
    <row r="1212" spans="1:4" ht="16.5" x14ac:dyDescent="0.4">
      <c r="A1212" s="68" t="s">
        <v>166</v>
      </c>
    </row>
    <row r="1213" spans="1:4" ht="16.5" x14ac:dyDescent="0.4">
      <c r="B1213" s="68" t="s">
        <v>167</v>
      </c>
    </row>
    <row r="1215" spans="1:4" x14ac:dyDescent="0.4">
      <c r="C1215" s="1" t="s">
        <v>115</v>
      </c>
    </row>
    <row r="1216" spans="1:4" x14ac:dyDescent="0.4">
      <c r="C1216" s="1" t="s">
        <v>116</v>
      </c>
    </row>
    <row r="1221" spans="1:5" x14ac:dyDescent="0.4">
      <c r="A1221" s="1" t="s">
        <v>118</v>
      </c>
    </row>
    <row r="1223" spans="1:5" x14ac:dyDescent="0.4">
      <c r="C1223" s="1" t="s">
        <v>119</v>
      </c>
    </row>
    <row r="1228" spans="1:5" x14ac:dyDescent="0.4">
      <c r="A1228" s="1" t="s">
        <v>120</v>
      </c>
    </row>
    <row r="1230" spans="1:5" x14ac:dyDescent="0.4">
      <c r="C1230" s="7"/>
      <c r="D1230" s="7" t="s">
        <v>121</v>
      </c>
      <c r="E1230" s="7" t="s">
        <v>122</v>
      </c>
    </row>
    <row r="1231" spans="1:5" x14ac:dyDescent="0.4">
      <c r="C1231" s="7" t="s">
        <v>123</v>
      </c>
      <c r="D1231" s="7">
        <v>58</v>
      </c>
      <c r="E1231" s="7">
        <v>60</v>
      </c>
    </row>
  </sheetData>
  <mergeCells count="1">
    <mergeCell ref="E988:G988"/>
  </mergeCells>
  <phoneticPr fontId="2"/>
  <pageMargins left="0.27559055118110237" right="0.19" top="0.34" bottom="0.31496062992125984" header="0.31496062992125984" footer="0.31496062992125984"/>
  <pageSetup paperSize="9" scale="70" orientation="portrait" verticalDpi="1200" r:id="rId1"/>
  <rowBreaks count="19" manualBreakCount="19">
    <brk id="60" max="16383" man="1"/>
    <brk id="135" max="16383" man="1"/>
    <brk id="161" max="16383" man="1"/>
    <brk id="227" max="16383" man="1"/>
    <brk id="342" max="16383" man="1"/>
    <brk id="410" max="16383" man="1"/>
    <brk id="484" max="16383" man="1"/>
    <brk id="523" max="16383" man="1"/>
    <brk id="591" max="16383" man="1"/>
    <brk id="663" max="16383" man="1"/>
    <brk id="737" max="16383" man="1"/>
    <brk id="801" max="16383" man="1"/>
    <brk id="860" max="16383" man="1"/>
    <brk id="916" max="16383" man="1"/>
    <brk id="959" max="16383" man="1"/>
    <brk id="1026" max="16383" man="1"/>
    <brk id="1088" max="16383" man="1"/>
    <brk id="1133" max="16383" man="1"/>
    <brk id="120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標準設定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佐々木 和幸</cp:lastModifiedBy>
  <dcterms:created xsi:type="dcterms:W3CDTF">2024-04-15T07:00:15Z</dcterms:created>
  <dcterms:modified xsi:type="dcterms:W3CDTF">2024-04-15T07:00:44Z</dcterms:modified>
</cp:coreProperties>
</file>